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4752" windowHeight="1632"/>
  </bookViews>
  <sheets>
    <sheet name="CALCOLO INDICATPORE" sheetId="1" r:id="rId1"/>
    <sheet name="PUBBLICAZIONE" sheetId="2" r:id="rId2"/>
  </sheets>
  <definedNames>
    <definedName name="_xlnm.Print_Area" localSheetId="0">'CALCOLO INDICATPORE'!$C$1:$N$216</definedName>
  </definedNames>
  <calcPr calcId="125725"/>
</workbook>
</file>

<file path=xl/calcChain.xml><?xml version="1.0" encoding="utf-8"?>
<calcChain xmlns="http://schemas.openxmlformats.org/spreadsheetml/2006/main">
  <c r="M162" i="1"/>
  <c r="M166"/>
  <c r="M167"/>
  <c r="M168"/>
  <c r="M172"/>
  <c r="M173"/>
  <c r="M178"/>
  <c r="M179"/>
  <c r="M183"/>
  <c r="M184"/>
  <c r="M185"/>
  <c r="M190"/>
  <c r="M191"/>
  <c r="M195"/>
  <c r="M196"/>
  <c r="M197"/>
  <c r="M202"/>
  <c r="M203"/>
  <c r="M207"/>
  <c r="M208"/>
  <c r="I210"/>
  <c r="I22" i="2" s="1"/>
  <c r="L208" i="1"/>
  <c r="L207"/>
  <c r="L206"/>
  <c r="M206" s="1"/>
  <c r="L205"/>
  <c r="M205" s="1"/>
  <c r="L204"/>
  <c r="M204" s="1"/>
  <c r="L203"/>
  <c r="L202"/>
  <c r="L201"/>
  <c r="M201" s="1"/>
  <c r="L200"/>
  <c r="M200" s="1"/>
  <c r="L199"/>
  <c r="M199" s="1"/>
  <c r="L198"/>
  <c r="M198" s="1"/>
  <c r="L197"/>
  <c r="L196"/>
  <c r="L195"/>
  <c r="L194"/>
  <c r="M194" s="1"/>
  <c r="L193"/>
  <c r="M193" s="1"/>
  <c r="L192"/>
  <c r="M192" s="1"/>
  <c r="L191"/>
  <c r="L190"/>
  <c r="L189"/>
  <c r="M189" s="1"/>
  <c r="L188"/>
  <c r="M188" s="1"/>
  <c r="J187"/>
  <c r="L187" s="1"/>
  <c r="M187" s="1"/>
  <c r="L186"/>
  <c r="M186" s="1"/>
  <c r="L185"/>
  <c r="L184"/>
  <c r="L183"/>
  <c r="L182"/>
  <c r="M182" s="1"/>
  <c r="L181"/>
  <c r="M181" s="1"/>
  <c r="L180"/>
  <c r="M180" s="1"/>
  <c r="L179"/>
  <c r="L178"/>
  <c r="L177"/>
  <c r="M177" s="1"/>
  <c r="L176"/>
  <c r="M176" s="1"/>
  <c r="L175"/>
  <c r="M175" s="1"/>
  <c r="L174"/>
  <c r="M174" s="1"/>
  <c r="J174"/>
  <c r="L173"/>
  <c r="L172"/>
  <c r="L171"/>
  <c r="M171" s="1"/>
  <c r="L170"/>
  <c r="M170" s="1"/>
  <c r="L169"/>
  <c r="M169" s="1"/>
  <c r="L168"/>
  <c r="L167"/>
  <c r="J167"/>
  <c r="L166"/>
  <c r="L165"/>
  <c r="M165" s="1"/>
  <c r="L164"/>
  <c r="M164" s="1"/>
  <c r="J164"/>
  <c r="L163"/>
  <c r="M163" s="1"/>
  <c r="J162"/>
  <c r="L162" s="1"/>
  <c r="L161"/>
  <c r="M161" s="1"/>
  <c r="L160"/>
  <c r="M160" s="1"/>
  <c r="J159"/>
  <c r="L159" s="1"/>
  <c r="M159" s="1"/>
  <c r="L158"/>
  <c r="M158" s="1"/>
  <c r="L157" l="1"/>
  <c r="M157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J146"/>
  <c r="L145"/>
  <c r="M145" s="1"/>
  <c r="L144"/>
  <c r="M144" s="1"/>
  <c r="L143"/>
  <c r="M143" s="1"/>
  <c r="L142"/>
  <c r="M142" s="1"/>
  <c r="L141"/>
  <c r="M141" s="1"/>
  <c r="L140"/>
  <c r="M140" s="1"/>
  <c r="L139"/>
  <c r="M139" s="1"/>
  <c r="J138"/>
  <c r="L138" s="1"/>
  <c r="M138" s="1"/>
  <c r="L137"/>
  <c r="M137" s="1"/>
  <c r="L136"/>
  <c r="M136" s="1"/>
  <c r="L135"/>
  <c r="M135" s="1"/>
  <c r="L134"/>
  <c r="M134" s="1"/>
  <c r="J133"/>
  <c r="L133" s="1"/>
  <c r="M133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J116"/>
  <c r="L116" s="1"/>
  <c r="M116" s="1"/>
  <c r="L115"/>
  <c r="M115" s="1"/>
  <c r="L114"/>
  <c r="M114" s="1"/>
  <c r="L113"/>
  <c r="M113" s="1"/>
  <c r="L112" l="1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J100"/>
  <c r="L100" s="1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L88"/>
  <c r="M88" s="1"/>
  <c r="L87"/>
  <c r="M87" s="1"/>
  <c r="L86"/>
  <c r="M86" s="1"/>
  <c r="L85"/>
  <c r="M85" s="1"/>
  <c r="L84"/>
  <c r="M84" s="1"/>
  <c r="L83"/>
  <c r="M83" s="1"/>
  <c r="L82"/>
  <c r="M82" s="1"/>
  <c r="L81"/>
  <c r="M81" s="1"/>
  <c r="L80"/>
  <c r="M80" s="1"/>
  <c r="L79"/>
  <c r="M79" s="1"/>
  <c r="L78"/>
  <c r="M78" s="1"/>
  <c r="L77"/>
  <c r="M77" s="1"/>
  <c r="J76"/>
  <c r="L76" s="1"/>
  <c r="M76" s="1"/>
  <c r="L75"/>
  <c r="M75" s="1"/>
  <c r="L74"/>
  <c r="M74" s="1"/>
  <c r="L73"/>
  <c r="M73" s="1"/>
  <c r="L72"/>
  <c r="M72" s="1"/>
  <c r="L71"/>
  <c r="M71" s="1"/>
  <c r="L70"/>
  <c r="M70" s="1"/>
  <c r="L69"/>
  <c r="M69" s="1"/>
  <c r="L68"/>
  <c r="M68" s="1"/>
  <c r="L67"/>
  <c r="M67" s="1"/>
  <c r="L66"/>
  <c r="M66" s="1"/>
  <c r="L65"/>
  <c r="M65" s="1"/>
  <c r="L64"/>
  <c r="M64" s="1"/>
  <c r="L63"/>
  <c r="M63" s="1"/>
  <c r="J62"/>
  <c r="L62" s="1"/>
  <c r="M62" s="1"/>
  <c r="L61"/>
  <c r="M61" s="1"/>
  <c r="L60"/>
  <c r="M60" s="1"/>
  <c r="L59"/>
  <c r="M59" s="1"/>
  <c r="L58"/>
  <c r="M58" s="1"/>
  <c r="L57"/>
  <c r="M57" s="1"/>
  <c r="L56"/>
  <c r="M56" s="1"/>
  <c r="L55" l="1"/>
  <c r="M55" s="1"/>
  <c r="J47"/>
  <c r="J29"/>
  <c r="L29" s="1"/>
  <c r="M29" s="1"/>
  <c r="J6"/>
  <c r="L6" s="1"/>
  <c r="M6" s="1"/>
  <c r="L54"/>
  <c r="M54" s="1"/>
  <c r="L53"/>
  <c r="L52"/>
  <c r="M52" s="1"/>
  <c r="L51"/>
  <c r="M51" s="1"/>
  <c r="L50"/>
  <c r="M50" s="1"/>
  <c r="L49"/>
  <c r="M49" s="1"/>
  <c r="L48"/>
  <c r="M48" s="1"/>
  <c r="L46"/>
  <c r="M46" s="1"/>
  <c r="L45"/>
  <c r="M45" s="1"/>
  <c r="L43"/>
  <c r="M43" s="1"/>
  <c r="L42"/>
  <c r="M42" s="1"/>
  <c r="L41"/>
  <c r="M41" s="1"/>
  <c r="L40"/>
  <c r="M40" s="1"/>
  <c r="L39"/>
  <c r="M39" s="1"/>
  <c r="L38"/>
  <c r="M38" s="1"/>
  <c r="L37"/>
  <c r="M37" s="1"/>
  <c r="L36"/>
  <c r="M36" s="1"/>
  <c r="L35"/>
  <c r="L34"/>
  <c r="M34" s="1"/>
  <c r="L33"/>
  <c r="M33" s="1"/>
  <c r="L32"/>
  <c r="M32" s="1"/>
  <c r="L31"/>
  <c r="M31" s="1"/>
  <c r="L30"/>
  <c r="M30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9"/>
  <c r="M9" s="1"/>
  <c r="L8"/>
  <c r="M8" s="1"/>
  <c r="L7"/>
  <c r="M7" s="1"/>
  <c r="L47" l="1"/>
  <c r="M47" s="1"/>
  <c r="L44"/>
  <c r="M44" s="1"/>
  <c r="L10"/>
  <c r="M10" s="1"/>
  <c r="L5"/>
  <c r="M5" s="1"/>
  <c r="M211" s="1"/>
  <c r="I211" l="1"/>
  <c r="I24" i="2" s="1"/>
</calcChain>
</file>

<file path=xl/sharedStrings.xml><?xml version="1.0" encoding="utf-8"?>
<sst xmlns="http://schemas.openxmlformats.org/spreadsheetml/2006/main" count="357" uniqueCount="205">
  <si>
    <t>Poste Italiane S.p.A. (97103880585)</t>
  </si>
  <si>
    <t>Osvaldo Galizia (GLZSLD55S17L113L)</t>
  </si>
  <si>
    <t>Dott.ssa Alessandra De Leonardis (DLNLSN74A71A488J)</t>
  </si>
  <si>
    <t>EDENRED ITALIA Srl (01014660417)</t>
  </si>
  <si>
    <t>DI MICHELE DOMENICO (DMCDNC58C17D763W)</t>
  </si>
  <si>
    <t>MAGGIOLI SPA (06188330150)</t>
  </si>
  <si>
    <t>PIERO CAFFE' (CFFPRI61T24G482T)</t>
  </si>
  <si>
    <t>F.LLI SISOFO S.R.L. (01994380689)</t>
  </si>
  <si>
    <t>RAFFAELE PIETRANGELO (PTRRFL73H21G482I)</t>
  </si>
  <si>
    <t>Loredana Montesi (MNTLDN68E53G482S)</t>
  </si>
  <si>
    <t>Dott. Carlo Pulini (PLNCRL71R11G482G)</t>
  </si>
  <si>
    <t>NUOVA FORUM IMPRESA S.R.L. (10185951000)</t>
  </si>
  <si>
    <t>TOTALE PAGAMENTI</t>
  </si>
  <si>
    <t>L’indicatore di tempestività dei pagamenti,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</si>
  <si>
    <t xml:space="preserve"> *</t>
  </si>
  <si>
    <r>
      <rPr>
        <i/>
        <sz val="20"/>
        <color rgb="FF19191A"/>
        <rFont val="Calibri"/>
        <family val="2"/>
        <scheme val="minor"/>
      </rPr>
      <t xml:space="preserve"> * </t>
    </r>
    <r>
      <rPr>
        <i/>
        <sz val="14"/>
        <color rgb="FF19191A"/>
        <rFont val="Calibri"/>
        <family val="2"/>
        <scheme val="minor"/>
      </rPr>
      <t>L’indicatore di tempestività dei pagamenti,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  </r>
  </si>
  <si>
    <t xml:space="preserve">       Adriatica Risorse Spa in house providing</t>
  </si>
  <si>
    <t>GESTIONE ENTRATE PER IL COMUNE DI PESCARA</t>
  </si>
  <si>
    <t xml:space="preserve">                              P.IVA 02259820682</t>
  </si>
  <si>
    <t xml:space="preserve">                  VIA VENEZIA, 10 - 65121 PESCARA</t>
  </si>
  <si>
    <t xml:space="preserve">     Tel. 085-4383800 - PEC protocollo@adiaticarisorse.it</t>
  </si>
  <si>
    <t>INDICATORE  DI  TEMPESTIVITA'  DEI  PAGAMENTI</t>
  </si>
  <si>
    <t>Indicatore di tempestività dei pagamenti ANNO 2023</t>
  </si>
  <si>
    <t>NUOVA GRAFICA 80 SAS (01244640684)</t>
  </si>
  <si>
    <t>FPR 12/24</t>
  </si>
  <si>
    <t>M42115</t>
  </si>
  <si>
    <t>1/00</t>
  </si>
  <si>
    <t>WOLTERS KLUWER ITALIA SRL (10209790152)</t>
  </si>
  <si>
    <t>15/A</t>
  </si>
  <si>
    <t>PRT S.p.A. (00487700015)</t>
  </si>
  <si>
    <t>V9-1</t>
  </si>
  <si>
    <t>V6-3</t>
  </si>
  <si>
    <t>282/00</t>
  </si>
  <si>
    <t>GIULIO MARIA GAROFALO (GRFGMR86C11C743R)</t>
  </si>
  <si>
    <t>C.S.L. SRL UNIPERSONALE (02181870680)</t>
  </si>
  <si>
    <t>V6-38</t>
  </si>
  <si>
    <t>V9-5</t>
  </si>
  <si>
    <t>TEAMSYSTEM S.P.A. (01035310414)</t>
  </si>
  <si>
    <t>13717/2B</t>
  </si>
  <si>
    <t>COLAROSSI SRL (01832210684)</t>
  </si>
  <si>
    <t>17/A</t>
  </si>
  <si>
    <t>FPR2/2024</t>
  </si>
  <si>
    <t>11/00</t>
  </si>
  <si>
    <t>InfoCamere S.C.p.A. (02313821007)</t>
  </si>
  <si>
    <t>1000 VVA 24000865</t>
  </si>
  <si>
    <t>M43470</t>
  </si>
  <si>
    <t>DONATO DI GIOVANNI (DGVDNT51E12L846N)</t>
  </si>
  <si>
    <t>611/03</t>
  </si>
  <si>
    <t>Dirittoitalia Srl (11451290966)</t>
  </si>
  <si>
    <t>02_10/2024</t>
  </si>
  <si>
    <t>V9-52</t>
  </si>
  <si>
    <t>L &amp; G SOLUTION SRL (03393760719)</t>
  </si>
  <si>
    <t>321/03</t>
  </si>
  <si>
    <t>620/03</t>
  </si>
  <si>
    <t>952/00</t>
  </si>
  <si>
    <t>V6-71</t>
  </si>
  <si>
    <t>V9-55</t>
  </si>
  <si>
    <t>53/A</t>
  </si>
  <si>
    <t>STUDIO UFFICIO SRL (01371910686)</t>
  </si>
  <si>
    <t>FPA 000003</t>
  </si>
  <si>
    <t>16/00</t>
  </si>
  <si>
    <t>DARIO GAMBINO (GMBDRA73S02L219J)</t>
  </si>
  <si>
    <t>Formel s.r.l. (01784630814)</t>
  </si>
  <si>
    <t>2024-44L</t>
  </si>
  <si>
    <t>2024-43L</t>
  </si>
  <si>
    <t>M44558</t>
  </si>
  <si>
    <t>V9-102</t>
  </si>
  <si>
    <t>V6-104</t>
  </si>
  <si>
    <t>V9-104</t>
  </si>
  <si>
    <t>87/A</t>
  </si>
  <si>
    <t>INDICE TEMPESTIVITA' PAGAMENTI  ANNO 2024</t>
  </si>
  <si>
    <t>FEDERICA VERNA (VRNFRC77H48C632V)</t>
  </si>
  <si>
    <t>Automobile Club d'Italia (00493410583)</t>
  </si>
  <si>
    <t>26/00</t>
  </si>
  <si>
    <t>M45403</t>
  </si>
  <si>
    <t>914/03</t>
  </si>
  <si>
    <t>ASMEL ASSOCIAZIONE (91055320120)</t>
  </si>
  <si>
    <t>62/AI</t>
  </si>
  <si>
    <t>61/AI</t>
  </si>
  <si>
    <t>100/A</t>
  </si>
  <si>
    <t>V9-149</t>
  </si>
  <si>
    <t>O.R.A. S.R.L. (02058570686)</t>
  </si>
  <si>
    <t>139/A</t>
  </si>
  <si>
    <t>V6-151</t>
  </si>
  <si>
    <t>V9-150</t>
  </si>
  <si>
    <t>Incisoria Meccanica Abruzzese sas (01631530688)</t>
  </si>
  <si>
    <t>Aruba Business Srl (01497070381)</t>
  </si>
  <si>
    <t>24BS0000114</t>
  </si>
  <si>
    <t>29/00</t>
  </si>
  <si>
    <t>M46390</t>
  </si>
  <si>
    <t>2024-143L</t>
  </si>
  <si>
    <t>RINA Services S.p.A. (03487840104)</t>
  </si>
  <si>
    <t>24P8-000467</t>
  </si>
  <si>
    <t>GIUSEPPE CIPOLLA (CPLGPP64B14G273Y)</t>
  </si>
  <si>
    <t>Pescara Energia SpA con unico azionista (01777750686)</t>
  </si>
  <si>
    <t>111/ILL</t>
  </si>
  <si>
    <t>Di Bartolomeo Michele (DBRMHL61S01G482I)</t>
  </si>
  <si>
    <t>CISIA PROGETTI SRL (00566000675)</t>
  </si>
  <si>
    <t>V50024162</t>
  </si>
  <si>
    <t>180/A</t>
  </si>
  <si>
    <t>05/2024</t>
  </si>
  <si>
    <t>2330/00</t>
  </si>
  <si>
    <t>M.T. SPA (06907290156)</t>
  </si>
  <si>
    <t>V6-208</t>
  </si>
  <si>
    <t>V9-193</t>
  </si>
  <si>
    <t>33/00</t>
  </si>
  <si>
    <t>CINZIA DE SANTIS (DSNCNZ67A71A345Q)</t>
  </si>
  <si>
    <t>5/13</t>
  </si>
  <si>
    <t>M47258</t>
  </si>
  <si>
    <t>1000 VVA 24006186</t>
  </si>
  <si>
    <t>PricewaterhouseCoopers SpA (12979880155)</t>
  </si>
  <si>
    <t>TIM  S.p.A. (00488410010)</t>
  </si>
  <si>
    <t>2P24000546</t>
  </si>
  <si>
    <t>IFIS RENTAL SERVICES S.R.L. (09635390967)</t>
  </si>
  <si>
    <t>01-103445</t>
  </si>
  <si>
    <t>87/AI</t>
  </si>
  <si>
    <t>220/A</t>
  </si>
  <si>
    <t>V6-264</t>
  </si>
  <si>
    <t>V9-238</t>
  </si>
  <si>
    <t>AUTELCOM SPA (01345390684)</t>
  </si>
  <si>
    <t>01345390684</t>
  </si>
  <si>
    <t>00566000675</t>
  </si>
  <si>
    <t>V50024217</t>
  </si>
  <si>
    <t>Maria Carla Tavoletti (TVLMCR69D63G482P)</t>
  </si>
  <si>
    <t>39/00</t>
  </si>
  <si>
    <t>M48029</t>
  </si>
  <si>
    <t>1225/03</t>
  </si>
  <si>
    <t>FPR15/2024</t>
  </si>
  <si>
    <t>172/A</t>
  </si>
  <si>
    <t>2P24000637</t>
  </si>
  <si>
    <t>VEGA FORMAZIONE SRL - SOCIO UNICO (03929800278)</t>
  </si>
  <si>
    <t>V9-283</t>
  </si>
  <si>
    <t>266/A</t>
  </si>
  <si>
    <t>V6-320</t>
  </si>
  <si>
    <t>50/00</t>
  </si>
  <si>
    <t>M49115</t>
  </si>
  <si>
    <t>BTR CONSULTING S.r.l.s. (02368220683)</t>
  </si>
  <si>
    <t>49/B</t>
  </si>
  <si>
    <t>1000 VVA 24010251</t>
  </si>
  <si>
    <t>2P24000728</t>
  </si>
  <si>
    <t>UniPro srl (02397430394)</t>
  </si>
  <si>
    <t>64/PA</t>
  </si>
  <si>
    <t>V6-396</t>
  </si>
  <si>
    <t>3683/00</t>
  </si>
  <si>
    <t>V9-329</t>
  </si>
  <si>
    <t>310/A</t>
  </si>
  <si>
    <t>Analisi Enti locali di DARIO GAMBINO (GMBDRA73S02L219J)</t>
  </si>
  <si>
    <t>56/00</t>
  </si>
  <si>
    <t>M50041</t>
  </si>
  <si>
    <t>24BS0000213</t>
  </si>
  <si>
    <t>2P24000816</t>
  </si>
  <si>
    <t>01-230681</t>
  </si>
  <si>
    <t>V50024321</t>
  </si>
  <si>
    <t>V9-373</t>
  </si>
  <si>
    <t>353/A</t>
  </si>
  <si>
    <t>V6-436</t>
  </si>
  <si>
    <t>61/00</t>
  </si>
  <si>
    <t>EUTEKNE SPA (05546030015)</t>
  </si>
  <si>
    <t>11334 OL  24</t>
  </si>
  <si>
    <t>1554/03</t>
  </si>
  <si>
    <t>M51017</t>
  </si>
  <si>
    <t>ASMEPAL SRL (08218711219)</t>
  </si>
  <si>
    <t>Poste Italiane S.p.A. Patrimonio BancoPosta (97103880585)</t>
  </si>
  <si>
    <t>2P24000906</t>
  </si>
  <si>
    <t>1620/03</t>
  </si>
  <si>
    <t>V9-419</t>
  </si>
  <si>
    <t>401/A</t>
  </si>
  <si>
    <t>V6-474</t>
  </si>
  <si>
    <t>68/00</t>
  </si>
  <si>
    <t>M52002</t>
  </si>
  <si>
    <t>2P24000993</t>
  </si>
  <si>
    <t>ETJCA S.P.A. (12720200158)</t>
  </si>
  <si>
    <t>3354/PA</t>
  </si>
  <si>
    <t>4968/00</t>
  </si>
  <si>
    <t>EUCORA SOCIETA' COOPERATIVA                  SOCIALE (01994500682)</t>
  </si>
  <si>
    <t>33/10</t>
  </si>
  <si>
    <t>V9-466</t>
  </si>
  <si>
    <t>V6-525</t>
  </si>
  <si>
    <t>75/00</t>
  </si>
  <si>
    <t>M52876</t>
  </si>
  <si>
    <t>296/A</t>
  </si>
  <si>
    <t>GIOVANNI GANDOLFI (GNDGNN67H24H926N)</t>
  </si>
  <si>
    <t>11/2024</t>
  </si>
  <si>
    <t>Net Consulting srl (02602480408)</t>
  </si>
  <si>
    <t>2P24001079</t>
  </si>
  <si>
    <t>5269/00</t>
  </si>
  <si>
    <t>01-315339</t>
  </si>
  <si>
    <t>37/10</t>
  </si>
  <si>
    <t>V50024464</t>
  </si>
  <si>
    <t>V50024463</t>
  </si>
  <si>
    <t>3635/PA</t>
  </si>
  <si>
    <t>V9-508</t>
  </si>
  <si>
    <t>V6-601</t>
  </si>
  <si>
    <t>CENTRO PAGHE ABRUZZO S.R.L. (01788470688)</t>
  </si>
  <si>
    <t>INDICATORE DI TEMPESTIVITA' DEI PAGAMENTI  1^ TRIMESTRE  2024</t>
  </si>
  <si>
    <t>Periodo di riferimento: ANNO 2024</t>
  </si>
  <si>
    <t>MITTENTE</t>
  </si>
  <si>
    <t>PARTITA IVA MITTENTE</t>
  </si>
  <si>
    <t>DATA DOCUMENTO</t>
  </si>
  <si>
    <t>NUMERO</t>
  </si>
  <si>
    <t xml:space="preserve"> IMPORTO </t>
  </si>
  <si>
    <t xml:space="preserve"> IMPORTO PAGAMENTO </t>
  </si>
  <si>
    <t>SCADENZA PAGAMENTO</t>
  </si>
  <si>
    <t>DATA PAGAMENTO</t>
  </si>
  <si>
    <t>GIORNI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</si>
</sst>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dd/mm/yy;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rgb="FF19191A"/>
      <name val="Calibri"/>
      <family val="2"/>
      <scheme val="minor"/>
    </font>
    <font>
      <i/>
      <sz val="14"/>
      <color rgb="FF19191A"/>
      <name val="Calibri"/>
      <family val="2"/>
      <scheme val="minor"/>
    </font>
    <font>
      <i/>
      <sz val="20"/>
      <color rgb="FF19191A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b/>
      <sz val="12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auto="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18" fillId="0" borderId="0" xfId="1" applyNumberFormat="1" applyFont="1" applyAlignment="1">
      <alignment horizontal="center" vertical="center" wrapText="1"/>
    </xf>
    <xf numFmtId="0" fontId="21" fillId="0" borderId="0" xfId="0" applyFont="1"/>
    <xf numFmtId="0" fontId="26" fillId="0" borderId="0" xfId="0" applyFont="1"/>
    <xf numFmtId="0" fontId="18" fillId="0" borderId="0" xfId="0" applyFont="1"/>
    <xf numFmtId="0" fontId="2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33" borderId="10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33" borderId="10" xfId="0" applyNumberFormat="1" applyFill="1" applyBorder="1" applyAlignment="1">
      <alignment horizontal="center" vertical="center"/>
    </xf>
    <xf numFmtId="165" fontId="0" fillId="0" borderId="10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16" fontId="0" fillId="0" borderId="10" xfId="0" applyNumberFormat="1" applyBorder="1" applyAlignment="1">
      <alignment horizontal="center" vertical="center"/>
    </xf>
    <xf numFmtId="17" fontId="0" fillId="0" borderId="10" xfId="0" quotePrefix="1" applyNumberFormat="1" applyBorder="1" applyAlignment="1">
      <alignment horizontal="center" vertical="center"/>
    </xf>
    <xf numFmtId="0" fontId="28" fillId="35" borderId="0" xfId="0" applyFont="1" applyFill="1" applyAlignment="1">
      <alignment horizontal="center" vertical="center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/>
    </xf>
    <xf numFmtId="0" fontId="22" fillId="35" borderId="13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center" vertical="center"/>
    </xf>
    <xf numFmtId="0" fontId="24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9" fillId="34" borderId="10" xfId="0" applyFont="1" applyFill="1" applyBorder="1" applyAlignment="1">
      <alignment horizontal="center" vertical="center"/>
    </xf>
    <xf numFmtId="164" fontId="29" fillId="34" borderId="15" xfId="0" applyNumberFormat="1" applyFont="1" applyFill="1" applyBorder="1" applyAlignment="1">
      <alignment horizontal="center" vertical="center"/>
    </xf>
    <xf numFmtId="164" fontId="29" fillId="34" borderId="11" xfId="0" applyNumberFormat="1" applyFont="1" applyFill="1" applyBorder="1" applyAlignment="1">
      <alignment horizontal="center" vertical="center"/>
    </xf>
    <xf numFmtId="164" fontId="29" fillId="34" borderId="16" xfId="0" applyNumberFormat="1" applyFont="1" applyFill="1" applyBorder="1" applyAlignment="1">
      <alignment horizontal="center" vertical="center"/>
    </xf>
    <xf numFmtId="164" fontId="29" fillId="34" borderId="17" xfId="0" applyNumberFormat="1" applyFont="1" applyFill="1" applyBorder="1" applyAlignment="1">
      <alignment horizontal="center" vertical="center"/>
    </xf>
    <xf numFmtId="164" fontId="29" fillId="34" borderId="18" xfId="0" applyNumberFormat="1" applyFont="1" applyFill="1" applyBorder="1" applyAlignment="1">
      <alignment horizontal="center" vertical="center"/>
    </xf>
    <xf numFmtId="164" fontId="29" fillId="34" borderId="19" xfId="0" applyNumberFormat="1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2" fontId="30" fillId="34" borderId="15" xfId="0" applyNumberFormat="1" applyFont="1" applyFill="1" applyBorder="1" applyAlignment="1">
      <alignment horizontal="center" vertical="center"/>
    </xf>
    <xf numFmtId="0" fontId="30" fillId="34" borderId="11" xfId="0" applyFont="1" applyFill="1" applyBorder="1" applyAlignment="1">
      <alignment horizontal="center" vertical="center"/>
    </xf>
    <xf numFmtId="0" fontId="30" fillId="34" borderId="16" xfId="0" applyFont="1" applyFill="1" applyBorder="1" applyAlignment="1">
      <alignment horizontal="center" vertical="center"/>
    </xf>
    <xf numFmtId="0" fontId="30" fillId="34" borderId="17" xfId="0" applyFont="1" applyFill="1" applyBorder="1" applyAlignment="1">
      <alignment horizontal="center" vertical="center"/>
    </xf>
    <xf numFmtId="0" fontId="30" fillId="34" borderId="18" xfId="0" applyFont="1" applyFill="1" applyBorder="1" applyAlignment="1">
      <alignment horizontal="center" vertical="center"/>
    </xf>
    <xf numFmtId="0" fontId="30" fillId="34" borderId="19" xfId="0" applyFont="1" applyFill="1" applyBorder="1" applyAlignment="1">
      <alignment horizontal="center" vertical="center"/>
    </xf>
    <xf numFmtId="0" fontId="33" fillId="35" borderId="20" xfId="0" applyFont="1" applyFill="1" applyBorder="1" applyAlignment="1">
      <alignment horizontal="center" vertical="center" wrapText="1"/>
    </xf>
    <xf numFmtId="0" fontId="33" fillId="35" borderId="21" xfId="0" applyFont="1" applyFill="1" applyBorder="1" applyAlignment="1">
      <alignment horizontal="center" vertical="center" wrapText="1"/>
    </xf>
    <xf numFmtId="1" fontId="33" fillId="35" borderId="2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/>
    </xf>
    <xf numFmtId="44" fontId="0" fillId="33" borderId="10" xfId="1" applyFont="1" applyFill="1" applyBorder="1" applyAlignment="1">
      <alignment horizontal="center" vertical="center"/>
    </xf>
    <xf numFmtId="44" fontId="0" fillId="0" borderId="1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165" fontId="19" fillId="0" borderId="0" xfId="0" quotePrefix="1" applyNumberFormat="1" applyFont="1" applyAlignment="1">
      <alignment horizontal="center" vertical="center"/>
    </xf>
    <xf numFmtId="164" fontId="18" fillId="0" borderId="0" xfId="1" applyNumberFormat="1" applyFont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164" fontId="18" fillId="33" borderId="0" xfId="1" applyNumberFormat="1" applyFont="1" applyFill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" fontId="0" fillId="0" borderId="10" xfId="0" quotePrefix="1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164" fontId="31" fillId="36" borderId="1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32" fillId="36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306706</xdr:colOff>
      <xdr:row>0</xdr:row>
      <xdr:rowOff>7620</xdr:rowOff>
    </xdr:from>
    <xdr:to>
      <xdr:col>3</xdr:col>
      <xdr:colOff>975360</xdr:colOff>
      <xdr:row>2</xdr:row>
      <xdr:rowOff>15905</xdr:rowOff>
    </xdr:to>
    <xdr:pic>
      <xdr:nvPicPr>
        <xdr:cNvPr id="2" name="Immagine 1" descr="adri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3986" y="7620"/>
          <a:ext cx="981074" cy="945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180976</xdr:rowOff>
    </xdr:from>
    <xdr:to>
      <xdr:col>2</xdr:col>
      <xdr:colOff>524953</xdr:colOff>
      <xdr:row>7</xdr:row>
      <xdr:rowOff>0</xdr:rowOff>
    </xdr:to>
    <xdr:pic>
      <xdr:nvPicPr>
        <xdr:cNvPr id="2" name="Immagine 1" descr="adri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71476"/>
          <a:ext cx="1172653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O216"/>
  <sheetViews>
    <sheetView tabSelected="1" topLeftCell="C1" workbookViewId="0">
      <selection activeCell="D3" sqref="D3"/>
    </sheetView>
  </sheetViews>
  <sheetFormatPr defaultRowHeight="30" customHeight="1"/>
  <cols>
    <col min="1" max="1" width="8.88671875" style="1"/>
    <col min="2" max="2" width="7.109375" style="1" customWidth="1"/>
    <col min="3" max="3" width="4.5546875" style="1" customWidth="1"/>
    <col min="4" max="4" width="50.5546875" style="1" bestFit="1" customWidth="1"/>
    <col min="5" max="5" width="14.5546875" style="1" bestFit="1" customWidth="1"/>
    <col min="6" max="6" width="16.44140625" style="78" customWidth="1"/>
    <col min="7" max="7" width="17.44140625" style="78" bestFit="1" customWidth="1"/>
    <col min="8" max="8" width="12.109375" style="1" bestFit="1" customWidth="1"/>
    <col min="9" max="9" width="21.88671875" style="1" bestFit="1" customWidth="1"/>
    <col min="10" max="11" width="15.33203125" style="75" bestFit="1" customWidth="1"/>
    <col min="12" max="12" width="8.77734375" style="9" bestFit="1" customWidth="1"/>
    <col min="13" max="13" width="1.77734375" style="9" customWidth="1"/>
    <col min="14" max="14" width="7.109375" style="12" customWidth="1"/>
    <col min="15" max="15" width="25.109375" style="65" customWidth="1"/>
    <col min="16" max="16384" width="8.88671875" style="1"/>
  </cols>
  <sheetData>
    <row r="1" spans="4:15" ht="30" customHeight="1">
      <c r="D1" s="26" t="s">
        <v>70</v>
      </c>
      <c r="E1" s="26"/>
      <c r="F1" s="26"/>
      <c r="G1" s="26"/>
      <c r="H1" s="26"/>
      <c r="I1" s="26"/>
      <c r="J1" s="26"/>
      <c r="K1" s="26"/>
      <c r="L1" s="26"/>
      <c r="M1" s="54"/>
    </row>
    <row r="2" spans="4:15" ht="44.25" customHeight="1">
      <c r="D2" s="26"/>
      <c r="E2" s="26"/>
      <c r="F2" s="26"/>
      <c r="G2" s="26"/>
      <c r="H2" s="26"/>
      <c r="I2" s="26"/>
      <c r="J2" s="26"/>
      <c r="K2" s="26"/>
      <c r="L2" s="26"/>
      <c r="M2" s="54"/>
    </row>
    <row r="3" spans="4:15" ht="12" customHeight="1" thickBot="1">
      <c r="F3" s="21"/>
      <c r="G3" s="21"/>
      <c r="H3" s="21"/>
      <c r="I3" s="21"/>
      <c r="J3" s="21"/>
      <c r="K3" s="21"/>
      <c r="L3" s="21"/>
      <c r="M3" s="21"/>
      <c r="N3" s="21"/>
    </row>
    <row r="4" spans="4:15" ht="40.799999999999997" customHeight="1" thickBot="1">
      <c r="D4" s="51" t="s">
        <v>196</v>
      </c>
      <c r="E4" s="52" t="s">
        <v>197</v>
      </c>
      <c r="F4" s="52" t="s">
        <v>198</v>
      </c>
      <c r="G4" s="52" t="s">
        <v>199</v>
      </c>
      <c r="H4" s="52" t="s">
        <v>200</v>
      </c>
      <c r="I4" s="52" t="s">
        <v>201</v>
      </c>
      <c r="J4" s="52" t="s">
        <v>202</v>
      </c>
      <c r="K4" s="52" t="s">
        <v>203</v>
      </c>
      <c r="L4" s="53" t="s">
        <v>204</v>
      </c>
      <c r="M4" s="3"/>
      <c r="N4" s="1"/>
    </row>
    <row r="5" spans="4:15" ht="30" customHeight="1">
      <c r="D5" s="8" t="s">
        <v>23</v>
      </c>
      <c r="E5" s="8">
        <v>1244640684</v>
      </c>
      <c r="F5" s="55">
        <v>45294</v>
      </c>
      <c r="G5" s="8" t="s">
        <v>24</v>
      </c>
      <c r="H5" s="56">
        <v>434.32</v>
      </c>
      <c r="I5" s="56">
        <v>356</v>
      </c>
      <c r="J5" s="10">
        <v>45294</v>
      </c>
      <c r="K5" s="10">
        <v>45296</v>
      </c>
      <c r="L5" s="13">
        <f>IF(K5="","",K5-J5)</f>
        <v>2</v>
      </c>
      <c r="M5" s="65">
        <f>L5*I5</f>
        <v>712</v>
      </c>
      <c r="N5" s="1"/>
      <c r="O5" s="1"/>
    </row>
    <row r="6" spans="4:15" ht="30" customHeight="1">
      <c r="D6" s="8" t="s">
        <v>3</v>
      </c>
      <c r="E6" s="8">
        <v>9429840151</v>
      </c>
      <c r="F6" s="55">
        <v>45295</v>
      </c>
      <c r="G6" s="8" t="s">
        <v>25</v>
      </c>
      <c r="H6" s="56">
        <v>1200.58</v>
      </c>
      <c r="I6" s="56">
        <v>1154.4000000000001</v>
      </c>
      <c r="J6" s="10">
        <f>+F6+30</f>
        <v>45325</v>
      </c>
      <c r="K6" s="10">
        <v>45335</v>
      </c>
      <c r="L6" s="13">
        <f t="shared" ref="L6:L69" si="0">IF(K6="","",K6-J6)</f>
        <v>10</v>
      </c>
      <c r="M6" s="65">
        <f t="shared" ref="M6:M69" si="1">L6*I6</f>
        <v>11544</v>
      </c>
      <c r="N6" s="1"/>
    </row>
    <row r="7" spans="4:15" ht="30" customHeight="1">
      <c r="D7" s="8" t="s">
        <v>4</v>
      </c>
      <c r="E7" s="8">
        <v>1222450684</v>
      </c>
      <c r="F7" s="55">
        <v>45296</v>
      </c>
      <c r="G7" s="8" t="s">
        <v>26</v>
      </c>
      <c r="H7" s="56">
        <v>5075.2</v>
      </c>
      <c r="I7" s="56">
        <v>4275.2</v>
      </c>
      <c r="J7" s="10">
        <v>45296</v>
      </c>
      <c r="K7" s="10">
        <v>45296</v>
      </c>
      <c r="L7" s="13">
        <f t="shared" si="0"/>
        <v>0</v>
      </c>
      <c r="M7" s="65">
        <f t="shared" si="1"/>
        <v>0</v>
      </c>
      <c r="N7" s="1"/>
    </row>
    <row r="8" spans="4:15" ht="30" customHeight="1">
      <c r="D8" s="8" t="s">
        <v>27</v>
      </c>
      <c r="E8" s="8">
        <v>10209790152</v>
      </c>
      <c r="F8" s="55">
        <v>45306</v>
      </c>
      <c r="G8" s="8">
        <v>74502220</v>
      </c>
      <c r="H8" s="56">
        <v>904.8</v>
      </c>
      <c r="I8" s="56">
        <v>870</v>
      </c>
      <c r="J8" s="10">
        <v>45337</v>
      </c>
      <c r="K8" s="10">
        <v>45337</v>
      </c>
      <c r="L8" s="13">
        <f t="shared" si="0"/>
        <v>0</v>
      </c>
      <c r="M8" s="65">
        <f t="shared" si="1"/>
        <v>0</v>
      </c>
      <c r="N8" s="1"/>
    </row>
    <row r="9" spans="4:15" ht="30" customHeight="1">
      <c r="D9" s="8" t="s">
        <v>0</v>
      </c>
      <c r="E9" s="8">
        <v>1114601006</v>
      </c>
      <c r="F9" s="55">
        <v>45306</v>
      </c>
      <c r="G9" s="8">
        <v>1024012632</v>
      </c>
      <c r="H9" s="56">
        <v>7880.71</v>
      </c>
      <c r="I9" s="56">
        <v>7880.71</v>
      </c>
      <c r="J9" s="10">
        <v>45336</v>
      </c>
      <c r="K9" s="10">
        <v>45337</v>
      </c>
      <c r="L9" s="13">
        <f t="shared" si="0"/>
        <v>1</v>
      </c>
      <c r="M9" s="65">
        <f t="shared" si="1"/>
        <v>7880.71</v>
      </c>
      <c r="N9" s="1"/>
    </row>
    <row r="10" spans="4:15" ht="30" customHeight="1">
      <c r="D10" s="8" t="s">
        <v>1</v>
      </c>
      <c r="E10" s="8">
        <v>289360687</v>
      </c>
      <c r="F10" s="55">
        <v>45309</v>
      </c>
      <c r="G10" s="8" t="s">
        <v>28</v>
      </c>
      <c r="H10" s="56">
        <v>5646.16</v>
      </c>
      <c r="I10" s="56">
        <v>4756.16</v>
      </c>
      <c r="J10" s="10">
        <v>45329</v>
      </c>
      <c r="K10" s="10">
        <v>45335</v>
      </c>
      <c r="L10" s="13">
        <f t="shared" si="0"/>
        <v>6</v>
      </c>
      <c r="M10" s="65">
        <f t="shared" si="1"/>
        <v>28536.959999999999</v>
      </c>
      <c r="N10" s="1"/>
    </row>
    <row r="11" spans="4:15" ht="30" customHeight="1">
      <c r="D11" s="8" t="s">
        <v>29</v>
      </c>
      <c r="E11" s="8">
        <v>487700015</v>
      </c>
      <c r="F11" s="55">
        <v>45310</v>
      </c>
      <c r="G11" s="8" t="s">
        <v>30</v>
      </c>
      <c r="H11" s="56">
        <v>53872.91</v>
      </c>
      <c r="I11" s="56">
        <v>53872.91</v>
      </c>
      <c r="J11" s="10">
        <v>45370</v>
      </c>
      <c r="K11" s="10">
        <v>45320</v>
      </c>
      <c r="L11" s="13">
        <f t="shared" si="0"/>
        <v>-50</v>
      </c>
      <c r="M11" s="65">
        <f t="shared" si="1"/>
        <v>-2693645.5</v>
      </c>
      <c r="N11" s="1"/>
    </row>
    <row r="12" spans="4:15" ht="30" customHeight="1">
      <c r="D12" s="8" t="s">
        <v>29</v>
      </c>
      <c r="E12" s="8">
        <v>487700015</v>
      </c>
      <c r="F12" s="55">
        <v>45310</v>
      </c>
      <c r="G12" s="8" t="s">
        <v>31</v>
      </c>
      <c r="H12" s="56">
        <v>6381.73</v>
      </c>
      <c r="I12" s="56">
        <v>5230.93</v>
      </c>
      <c r="J12" s="10">
        <v>45370</v>
      </c>
      <c r="K12" s="10">
        <v>45371</v>
      </c>
      <c r="L12" s="13">
        <f t="shared" si="0"/>
        <v>1</v>
      </c>
      <c r="M12" s="65">
        <f t="shared" si="1"/>
        <v>5230.93</v>
      </c>
      <c r="N12" s="1"/>
    </row>
    <row r="13" spans="4:15" ht="30" customHeight="1">
      <c r="D13" s="8" t="s">
        <v>7</v>
      </c>
      <c r="E13" s="8">
        <v>1994380689</v>
      </c>
      <c r="F13" s="55">
        <v>45313</v>
      </c>
      <c r="G13" s="8" t="s">
        <v>32</v>
      </c>
      <c r="H13" s="56">
        <v>408.63</v>
      </c>
      <c r="I13" s="56">
        <v>334.94</v>
      </c>
      <c r="J13" s="10">
        <v>45382</v>
      </c>
      <c r="K13" s="10">
        <v>45385</v>
      </c>
      <c r="L13" s="13">
        <f t="shared" si="0"/>
        <v>3</v>
      </c>
      <c r="M13" s="65">
        <f t="shared" si="1"/>
        <v>1004.8199999999999</v>
      </c>
      <c r="N13" s="1"/>
    </row>
    <row r="14" spans="4:15" ht="30" customHeight="1">
      <c r="D14" s="8" t="s">
        <v>33</v>
      </c>
      <c r="E14" s="8">
        <v>2104340688</v>
      </c>
      <c r="F14" s="55">
        <v>45317</v>
      </c>
      <c r="G14" s="8">
        <v>5</v>
      </c>
      <c r="H14" s="56">
        <v>1735.16</v>
      </c>
      <c r="I14" s="56">
        <v>1735.16</v>
      </c>
      <c r="J14" s="10">
        <v>45317</v>
      </c>
      <c r="K14" s="10">
        <v>45335</v>
      </c>
      <c r="L14" s="13">
        <f t="shared" si="0"/>
        <v>18</v>
      </c>
      <c r="M14" s="65">
        <f t="shared" si="1"/>
        <v>31232.880000000001</v>
      </c>
      <c r="N14" s="1"/>
    </row>
    <row r="15" spans="4:15" ht="30" customHeight="1">
      <c r="D15" s="8" t="s">
        <v>0</v>
      </c>
      <c r="E15" s="8">
        <v>1114601006</v>
      </c>
      <c r="F15" s="55">
        <v>45320</v>
      </c>
      <c r="G15" s="8">
        <v>1024025382</v>
      </c>
      <c r="H15" s="56">
        <v>19092.55</v>
      </c>
      <c r="I15" s="56">
        <v>19092.55</v>
      </c>
      <c r="J15" s="10">
        <v>45350</v>
      </c>
      <c r="K15" s="10">
        <v>45351</v>
      </c>
      <c r="L15" s="13">
        <f t="shared" si="0"/>
        <v>1</v>
      </c>
      <c r="M15" s="65">
        <f t="shared" si="1"/>
        <v>19092.55</v>
      </c>
      <c r="N15" s="1"/>
    </row>
    <row r="16" spans="4:15" ht="30" customHeight="1">
      <c r="D16" s="8" t="s">
        <v>34</v>
      </c>
      <c r="E16" s="8">
        <v>2181870680</v>
      </c>
      <c r="F16" s="55">
        <v>45322</v>
      </c>
      <c r="G16" s="8">
        <v>61</v>
      </c>
      <c r="H16" s="56">
        <v>488</v>
      </c>
      <c r="I16" s="56">
        <v>400</v>
      </c>
      <c r="J16" s="10">
        <v>45351</v>
      </c>
      <c r="K16" s="10">
        <v>45364</v>
      </c>
      <c r="L16" s="13">
        <f t="shared" si="0"/>
        <v>13</v>
      </c>
      <c r="M16" s="65">
        <f t="shared" si="1"/>
        <v>5200</v>
      </c>
      <c r="N16" s="1"/>
    </row>
    <row r="17" spans="4:14" ht="30" customHeight="1">
      <c r="D17" s="8" t="s">
        <v>29</v>
      </c>
      <c r="E17" s="8">
        <v>487700015</v>
      </c>
      <c r="F17" s="55">
        <v>45322</v>
      </c>
      <c r="G17" s="8" t="s">
        <v>35</v>
      </c>
      <c r="H17" s="56">
        <v>3366.92</v>
      </c>
      <c r="I17" s="56">
        <v>2759.77</v>
      </c>
      <c r="J17" s="10">
        <v>45381</v>
      </c>
      <c r="K17" s="10">
        <v>45385</v>
      </c>
      <c r="L17" s="13">
        <f t="shared" si="0"/>
        <v>4</v>
      </c>
      <c r="M17" s="65">
        <f t="shared" si="1"/>
        <v>11039.08</v>
      </c>
      <c r="N17" s="1"/>
    </row>
    <row r="18" spans="4:14" ht="30" customHeight="1">
      <c r="D18" s="8" t="s">
        <v>29</v>
      </c>
      <c r="E18" s="8">
        <v>487700015</v>
      </c>
      <c r="F18" s="55">
        <v>45322</v>
      </c>
      <c r="G18" s="8" t="s">
        <v>36</v>
      </c>
      <c r="H18" s="56">
        <v>5171.71</v>
      </c>
      <c r="I18" s="56">
        <v>5171.71</v>
      </c>
      <c r="J18" s="10">
        <v>45342</v>
      </c>
      <c r="K18" s="10">
        <v>45385</v>
      </c>
      <c r="L18" s="13">
        <f t="shared" si="0"/>
        <v>43</v>
      </c>
      <c r="M18" s="65">
        <f t="shared" si="1"/>
        <v>222383.53</v>
      </c>
      <c r="N18" s="1"/>
    </row>
    <row r="19" spans="4:14" ht="30" customHeight="1">
      <c r="D19" s="8" t="s">
        <v>37</v>
      </c>
      <c r="E19" s="8">
        <v>1035310414</v>
      </c>
      <c r="F19" s="55">
        <v>45322</v>
      </c>
      <c r="G19" s="8" t="s">
        <v>38</v>
      </c>
      <c r="H19" s="56">
        <v>808.86</v>
      </c>
      <c r="I19" s="56">
        <v>663</v>
      </c>
      <c r="J19" s="10">
        <v>45351</v>
      </c>
      <c r="K19" s="10">
        <v>45351</v>
      </c>
      <c r="L19" s="13">
        <f t="shared" si="0"/>
        <v>0</v>
      </c>
      <c r="M19" s="65">
        <f t="shared" si="1"/>
        <v>0</v>
      </c>
      <c r="N19" s="1"/>
    </row>
    <row r="20" spans="4:14" ht="30" customHeight="1">
      <c r="D20" s="8" t="s">
        <v>39</v>
      </c>
      <c r="E20" s="8">
        <v>1832210684</v>
      </c>
      <c r="F20" s="55">
        <v>45322</v>
      </c>
      <c r="G20" s="8" t="s">
        <v>40</v>
      </c>
      <c r="H20" s="56">
        <v>1633.58</v>
      </c>
      <c r="I20" s="56">
        <v>1339</v>
      </c>
      <c r="J20" s="10">
        <v>45351</v>
      </c>
      <c r="K20" s="10">
        <v>45364</v>
      </c>
      <c r="L20" s="13">
        <f t="shared" si="0"/>
        <v>13</v>
      </c>
      <c r="M20" s="65">
        <f t="shared" si="1"/>
        <v>17407</v>
      </c>
      <c r="N20" s="1"/>
    </row>
    <row r="21" spans="4:14" ht="30" customHeight="1">
      <c r="D21" s="8" t="s">
        <v>9</v>
      </c>
      <c r="E21" s="8">
        <v>1604610681</v>
      </c>
      <c r="F21" s="55">
        <v>45322</v>
      </c>
      <c r="G21" s="8">
        <v>1</v>
      </c>
      <c r="H21" s="56">
        <v>3379.99</v>
      </c>
      <c r="I21" s="56">
        <v>3379.99</v>
      </c>
      <c r="J21" s="10">
        <v>45322</v>
      </c>
      <c r="K21" s="10">
        <v>45364</v>
      </c>
      <c r="L21" s="13">
        <f t="shared" si="0"/>
        <v>42</v>
      </c>
      <c r="M21" s="65">
        <f t="shared" si="1"/>
        <v>141959.57999999999</v>
      </c>
      <c r="N21" s="1"/>
    </row>
    <row r="22" spans="4:14" ht="30" customHeight="1">
      <c r="D22" s="8" t="s">
        <v>10</v>
      </c>
      <c r="E22" s="8">
        <v>1850250687</v>
      </c>
      <c r="F22" s="55">
        <v>45322</v>
      </c>
      <c r="G22" s="8">
        <v>2</v>
      </c>
      <c r="H22" s="56">
        <v>5929.2</v>
      </c>
      <c r="I22" s="56">
        <v>5029.2</v>
      </c>
      <c r="J22" s="10">
        <v>45322</v>
      </c>
      <c r="K22" s="10">
        <v>45364</v>
      </c>
      <c r="L22" s="13">
        <f t="shared" si="0"/>
        <v>42</v>
      </c>
      <c r="M22" s="65">
        <f t="shared" si="1"/>
        <v>211226.4</v>
      </c>
      <c r="N22" s="1"/>
    </row>
    <row r="23" spans="4:14" ht="30" customHeight="1">
      <c r="D23" s="8" t="s">
        <v>8</v>
      </c>
      <c r="E23" s="8">
        <v>450130687</v>
      </c>
      <c r="F23" s="55">
        <v>45323</v>
      </c>
      <c r="G23" s="8" t="s">
        <v>41</v>
      </c>
      <c r="H23" s="56">
        <v>4123.59</v>
      </c>
      <c r="I23" s="56">
        <v>3473.59</v>
      </c>
      <c r="J23" s="10">
        <v>45323</v>
      </c>
      <c r="K23" s="10">
        <v>45364</v>
      </c>
      <c r="L23" s="13">
        <f t="shared" si="0"/>
        <v>41</v>
      </c>
      <c r="M23" s="65">
        <f t="shared" si="1"/>
        <v>142417.19</v>
      </c>
      <c r="N23" s="1"/>
    </row>
    <row r="24" spans="4:14" ht="30" customHeight="1">
      <c r="D24" s="8" t="s">
        <v>4</v>
      </c>
      <c r="E24" s="8">
        <v>1222450684</v>
      </c>
      <c r="F24" s="55">
        <v>45328</v>
      </c>
      <c r="G24" s="8" t="s">
        <v>42</v>
      </c>
      <c r="H24" s="56">
        <v>5075.2</v>
      </c>
      <c r="I24" s="56">
        <v>4275.2</v>
      </c>
      <c r="J24" s="10">
        <v>45328</v>
      </c>
      <c r="K24" s="10">
        <v>45329</v>
      </c>
      <c r="L24" s="13">
        <f t="shared" si="0"/>
        <v>1</v>
      </c>
      <c r="M24" s="65">
        <f t="shared" si="1"/>
        <v>4275.2</v>
      </c>
      <c r="N24" s="1"/>
    </row>
    <row r="25" spans="4:14" ht="30" customHeight="1">
      <c r="D25" s="8" t="s">
        <v>0</v>
      </c>
      <c r="E25" s="8">
        <v>1114601006</v>
      </c>
      <c r="F25" s="55">
        <v>45335</v>
      </c>
      <c r="G25" s="8">
        <v>1024043610</v>
      </c>
      <c r="H25" s="56">
        <v>748.3</v>
      </c>
      <c r="I25" s="56">
        <v>748.3</v>
      </c>
      <c r="J25" s="10">
        <v>45365</v>
      </c>
      <c r="K25" s="10">
        <v>45366</v>
      </c>
      <c r="L25" s="13">
        <f t="shared" si="0"/>
        <v>1</v>
      </c>
      <c r="M25" s="65">
        <f t="shared" si="1"/>
        <v>748.3</v>
      </c>
      <c r="N25" s="1"/>
    </row>
    <row r="26" spans="4:14" ht="30" customHeight="1">
      <c r="D26" s="8" t="s">
        <v>43</v>
      </c>
      <c r="E26" s="8">
        <v>2313821007</v>
      </c>
      <c r="F26" s="55">
        <v>45335</v>
      </c>
      <c r="G26" s="8" t="s">
        <v>44</v>
      </c>
      <c r="H26" s="56">
        <v>4565.79</v>
      </c>
      <c r="I26" s="56">
        <v>3742.45</v>
      </c>
      <c r="J26" s="10">
        <v>45365</v>
      </c>
      <c r="K26" s="10">
        <v>45369</v>
      </c>
      <c r="L26" s="13">
        <f t="shared" si="0"/>
        <v>4</v>
      </c>
      <c r="M26" s="65">
        <f t="shared" si="1"/>
        <v>14969.8</v>
      </c>
      <c r="N26" s="1"/>
    </row>
    <row r="27" spans="4:14" ht="30" customHeight="1">
      <c r="D27" s="8" t="s">
        <v>2</v>
      </c>
      <c r="E27" s="8">
        <v>1842540682</v>
      </c>
      <c r="F27" s="55">
        <v>45336</v>
      </c>
      <c r="G27" s="8">
        <v>6</v>
      </c>
      <c r="H27" s="56">
        <v>2289.4</v>
      </c>
      <c r="I27" s="56">
        <v>1939.4</v>
      </c>
      <c r="J27" s="10">
        <v>45336</v>
      </c>
      <c r="K27" s="10">
        <v>45337</v>
      </c>
      <c r="L27" s="13">
        <f t="shared" si="0"/>
        <v>1</v>
      </c>
      <c r="M27" s="65">
        <f t="shared" si="1"/>
        <v>1939.4</v>
      </c>
      <c r="N27" s="1"/>
    </row>
    <row r="28" spans="4:14" ht="30" customHeight="1">
      <c r="D28" s="8" t="s">
        <v>6</v>
      </c>
      <c r="E28" s="8">
        <v>1265090686</v>
      </c>
      <c r="F28" s="55">
        <v>45338</v>
      </c>
      <c r="G28" s="8">
        <v>7</v>
      </c>
      <c r="H28" s="56">
        <v>2537.6</v>
      </c>
      <c r="I28" s="56">
        <v>2137.6</v>
      </c>
      <c r="J28" s="10">
        <v>45338</v>
      </c>
      <c r="K28" s="10">
        <v>45363</v>
      </c>
      <c r="L28" s="13">
        <f t="shared" si="0"/>
        <v>25</v>
      </c>
      <c r="M28" s="65">
        <f t="shared" si="1"/>
        <v>53440</v>
      </c>
      <c r="N28" s="1"/>
    </row>
    <row r="29" spans="4:14" ht="30" customHeight="1">
      <c r="D29" s="8" t="s">
        <v>3</v>
      </c>
      <c r="E29" s="8">
        <v>9429840151</v>
      </c>
      <c r="F29" s="55">
        <v>45343</v>
      </c>
      <c r="G29" s="8" t="s">
        <v>45</v>
      </c>
      <c r="H29" s="56">
        <v>1812.2</v>
      </c>
      <c r="I29" s="56">
        <v>1742.5</v>
      </c>
      <c r="J29" s="10">
        <f>+F29+30</f>
        <v>45373</v>
      </c>
      <c r="K29" s="10">
        <v>45373</v>
      </c>
      <c r="L29" s="13">
        <f t="shared" si="0"/>
        <v>0</v>
      </c>
      <c r="M29" s="65">
        <f t="shared" si="1"/>
        <v>0</v>
      </c>
      <c r="N29" s="1"/>
    </row>
    <row r="30" spans="4:14" ht="30" customHeight="1">
      <c r="D30" s="8" t="s">
        <v>46</v>
      </c>
      <c r="E30" s="8">
        <v>1846420683</v>
      </c>
      <c r="F30" s="55">
        <v>45345</v>
      </c>
      <c r="G30" s="8">
        <v>7</v>
      </c>
      <c r="H30" s="56">
        <v>2183.8000000000002</v>
      </c>
      <c r="I30" s="56">
        <v>1790</v>
      </c>
      <c r="J30" s="10">
        <v>45345</v>
      </c>
      <c r="K30" s="10">
        <v>45348</v>
      </c>
      <c r="L30" s="13">
        <f t="shared" si="0"/>
        <v>3</v>
      </c>
      <c r="M30" s="65">
        <f t="shared" si="1"/>
        <v>5370</v>
      </c>
      <c r="N30" s="1"/>
    </row>
    <row r="31" spans="4:14" ht="30" customHeight="1">
      <c r="D31" s="8" t="s">
        <v>11</v>
      </c>
      <c r="E31" s="8">
        <v>10185951000</v>
      </c>
      <c r="F31" s="55">
        <v>45345</v>
      </c>
      <c r="G31" s="8" t="s">
        <v>47</v>
      </c>
      <c r="H31" s="56">
        <v>2519.3000000000002</v>
      </c>
      <c r="I31" s="56">
        <v>2065</v>
      </c>
      <c r="J31" s="10">
        <v>45412</v>
      </c>
      <c r="K31" s="15">
        <v>45418</v>
      </c>
      <c r="L31" s="13">
        <f t="shared" si="0"/>
        <v>6</v>
      </c>
      <c r="M31" s="66">
        <f t="shared" si="1"/>
        <v>12390</v>
      </c>
      <c r="N31" s="1"/>
    </row>
    <row r="32" spans="4:14" ht="30" customHeight="1">
      <c r="D32" s="8" t="s">
        <v>48</v>
      </c>
      <c r="E32" s="8">
        <v>11451290966</v>
      </c>
      <c r="F32" s="55">
        <v>45346</v>
      </c>
      <c r="G32" s="8" t="s">
        <v>49</v>
      </c>
      <c r="H32" s="56">
        <v>732</v>
      </c>
      <c r="I32" s="56">
        <v>600</v>
      </c>
      <c r="J32" s="10">
        <v>45378</v>
      </c>
      <c r="K32" s="10">
        <v>45405</v>
      </c>
      <c r="L32" s="13">
        <f t="shared" si="0"/>
        <v>27</v>
      </c>
      <c r="M32" s="65">
        <f t="shared" si="1"/>
        <v>16200</v>
      </c>
      <c r="N32" s="1"/>
    </row>
    <row r="33" spans="4:14" ht="30" customHeight="1">
      <c r="D33" s="8" t="s">
        <v>29</v>
      </c>
      <c r="E33" s="8">
        <v>487700015</v>
      </c>
      <c r="F33" s="55">
        <v>45348</v>
      </c>
      <c r="G33" s="8" t="s">
        <v>50</v>
      </c>
      <c r="H33" s="56">
        <v>80535.7</v>
      </c>
      <c r="I33" s="56">
        <v>80535.7</v>
      </c>
      <c r="J33" s="10">
        <v>45367</v>
      </c>
      <c r="K33" s="10">
        <v>45350</v>
      </c>
      <c r="L33" s="13">
        <f t="shared" si="0"/>
        <v>-17</v>
      </c>
      <c r="M33" s="65">
        <f t="shared" si="1"/>
        <v>-1369106.9</v>
      </c>
      <c r="N33" s="1"/>
    </row>
    <row r="34" spans="4:14" ht="30" customHeight="1">
      <c r="D34" s="8" t="s">
        <v>51</v>
      </c>
      <c r="E34" s="8">
        <v>3393760719</v>
      </c>
      <c r="F34" s="55">
        <v>45350</v>
      </c>
      <c r="G34" s="8" t="s">
        <v>52</v>
      </c>
      <c r="H34" s="56">
        <v>7320</v>
      </c>
      <c r="I34" s="56">
        <v>6000</v>
      </c>
      <c r="J34" s="10">
        <v>45382</v>
      </c>
      <c r="K34" s="10">
        <v>45405</v>
      </c>
      <c r="L34" s="13">
        <f t="shared" si="0"/>
        <v>23</v>
      </c>
      <c r="M34" s="65">
        <f t="shared" si="1"/>
        <v>138000</v>
      </c>
      <c r="N34" s="1"/>
    </row>
    <row r="35" spans="4:14" ht="30" hidden="1" customHeight="1">
      <c r="D35" s="17" t="s">
        <v>11</v>
      </c>
      <c r="E35" s="17">
        <v>10185951000</v>
      </c>
      <c r="F35" s="57">
        <v>45350</v>
      </c>
      <c r="G35" s="17" t="s">
        <v>53</v>
      </c>
      <c r="H35" s="58">
        <v>21.35</v>
      </c>
      <c r="I35" s="58">
        <v>17.5</v>
      </c>
      <c r="J35" s="11">
        <v>45412</v>
      </c>
      <c r="K35" s="11"/>
      <c r="L35" s="14" t="str">
        <f t="shared" si="0"/>
        <v/>
      </c>
      <c r="M35" s="67">
        <v>0</v>
      </c>
      <c r="N35" s="1"/>
    </row>
    <row r="36" spans="4:14" ht="30" hidden="1" customHeight="1">
      <c r="D36" s="8" t="s">
        <v>7</v>
      </c>
      <c r="E36" s="8">
        <v>1994380689</v>
      </c>
      <c r="F36" s="55">
        <v>45351</v>
      </c>
      <c r="G36" s="8" t="s">
        <v>54</v>
      </c>
      <c r="H36" s="56">
        <v>658.8</v>
      </c>
      <c r="I36" s="56">
        <v>540</v>
      </c>
      <c r="J36" s="10">
        <v>45412</v>
      </c>
      <c r="K36" s="15">
        <v>45418</v>
      </c>
      <c r="L36" s="16">
        <f t="shared" si="0"/>
        <v>6</v>
      </c>
      <c r="M36" s="66">
        <f t="shared" si="1"/>
        <v>3240</v>
      </c>
      <c r="N36" s="1"/>
    </row>
    <row r="37" spans="4:14" ht="30" customHeight="1">
      <c r="D37" s="8" t="s">
        <v>5</v>
      </c>
      <c r="E37" s="8">
        <v>2066400405</v>
      </c>
      <c r="F37" s="55">
        <v>45351</v>
      </c>
      <c r="G37" s="8">
        <v>2109953</v>
      </c>
      <c r="H37" s="56">
        <v>5856</v>
      </c>
      <c r="I37" s="56">
        <v>4800</v>
      </c>
      <c r="J37" s="10">
        <v>45382</v>
      </c>
      <c r="K37" s="10">
        <v>45405</v>
      </c>
      <c r="L37" s="13">
        <f t="shared" si="0"/>
        <v>23</v>
      </c>
      <c r="M37" s="65">
        <f t="shared" si="1"/>
        <v>110400</v>
      </c>
      <c r="N37" s="1"/>
    </row>
    <row r="38" spans="4:14" ht="30" customHeight="1">
      <c r="D38" s="8" t="s">
        <v>29</v>
      </c>
      <c r="E38" s="8">
        <v>487700015</v>
      </c>
      <c r="F38" s="55">
        <v>45351</v>
      </c>
      <c r="G38" s="8" t="s">
        <v>55</v>
      </c>
      <c r="H38" s="56">
        <v>5348.18</v>
      </c>
      <c r="I38" s="56">
        <v>4383.75</v>
      </c>
      <c r="J38" s="10">
        <v>45411</v>
      </c>
      <c r="K38" s="10">
        <v>45411</v>
      </c>
      <c r="L38" s="13">
        <f t="shared" si="0"/>
        <v>0</v>
      </c>
      <c r="M38" s="65">
        <f t="shared" si="1"/>
        <v>0</v>
      </c>
      <c r="N38" s="1"/>
    </row>
    <row r="39" spans="4:14" ht="30" customHeight="1">
      <c r="D39" s="8" t="s">
        <v>29</v>
      </c>
      <c r="E39" s="8">
        <v>487700015</v>
      </c>
      <c r="F39" s="55">
        <v>45351</v>
      </c>
      <c r="G39" s="8" t="s">
        <v>56</v>
      </c>
      <c r="H39" s="56">
        <v>22016.07</v>
      </c>
      <c r="I39" s="56">
        <v>22016.07</v>
      </c>
      <c r="J39" s="10">
        <v>45351</v>
      </c>
      <c r="K39" s="10">
        <v>45363</v>
      </c>
      <c r="L39" s="13">
        <f t="shared" si="0"/>
        <v>12</v>
      </c>
      <c r="M39" s="65">
        <f t="shared" si="1"/>
        <v>264192.83999999997</v>
      </c>
      <c r="N39" s="1"/>
    </row>
    <row r="40" spans="4:14" ht="30" customHeight="1">
      <c r="D40" s="8" t="s">
        <v>39</v>
      </c>
      <c r="E40" s="8">
        <v>1832210684</v>
      </c>
      <c r="F40" s="55">
        <v>45351</v>
      </c>
      <c r="G40" s="8" t="s">
        <v>57</v>
      </c>
      <c r="H40" s="56">
        <v>1633.58</v>
      </c>
      <c r="I40" s="56">
        <v>1339</v>
      </c>
      <c r="J40" s="10">
        <v>45382</v>
      </c>
      <c r="K40" s="10">
        <v>45405</v>
      </c>
      <c r="L40" s="13">
        <f t="shared" si="0"/>
        <v>23</v>
      </c>
      <c r="M40" s="65">
        <f t="shared" si="1"/>
        <v>30797</v>
      </c>
      <c r="N40" s="1"/>
    </row>
    <row r="41" spans="4:14" ht="30" customHeight="1">
      <c r="D41" s="8" t="s">
        <v>0</v>
      </c>
      <c r="E41" s="8">
        <v>1114601006</v>
      </c>
      <c r="F41" s="55">
        <v>45352</v>
      </c>
      <c r="G41" s="8">
        <v>1024053133</v>
      </c>
      <c r="H41" s="56">
        <v>2904.92</v>
      </c>
      <c r="I41" s="56">
        <v>2904.92</v>
      </c>
      <c r="J41" s="10">
        <v>45382</v>
      </c>
      <c r="K41" s="10">
        <v>45385</v>
      </c>
      <c r="L41" s="13">
        <f t="shared" si="0"/>
        <v>3</v>
      </c>
      <c r="M41" s="65">
        <f t="shared" si="1"/>
        <v>8714.76</v>
      </c>
      <c r="N41" s="1"/>
    </row>
    <row r="42" spans="4:14" ht="30" customHeight="1">
      <c r="D42" s="8" t="s">
        <v>58</v>
      </c>
      <c r="E42" s="8">
        <v>1371910686</v>
      </c>
      <c r="F42" s="55">
        <v>45355</v>
      </c>
      <c r="G42" s="8" t="s">
        <v>59</v>
      </c>
      <c r="H42" s="56">
        <v>20</v>
      </c>
      <c r="I42" s="56">
        <v>16.39</v>
      </c>
      <c r="J42" s="10">
        <v>45355</v>
      </c>
      <c r="K42" s="10">
        <v>45355</v>
      </c>
      <c r="L42" s="13">
        <f t="shared" si="0"/>
        <v>0</v>
      </c>
      <c r="M42" s="65">
        <f t="shared" si="1"/>
        <v>0</v>
      </c>
      <c r="N42" s="1"/>
    </row>
    <row r="43" spans="4:14" ht="30" customHeight="1">
      <c r="D43" s="8" t="s">
        <v>4</v>
      </c>
      <c r="E43" s="8">
        <v>1222450684</v>
      </c>
      <c r="F43" s="55">
        <v>45355</v>
      </c>
      <c r="G43" s="8" t="s">
        <v>60</v>
      </c>
      <c r="H43" s="56">
        <v>5075.2</v>
      </c>
      <c r="I43" s="56">
        <v>4275.2</v>
      </c>
      <c r="J43" s="10">
        <v>45355</v>
      </c>
      <c r="K43" s="10">
        <v>45356</v>
      </c>
      <c r="L43" s="13">
        <f t="shared" si="0"/>
        <v>1</v>
      </c>
      <c r="M43" s="65">
        <f t="shared" si="1"/>
        <v>4275.2</v>
      </c>
      <c r="N43" s="1"/>
    </row>
    <row r="44" spans="4:14" ht="30" customHeight="1">
      <c r="D44" s="8" t="s">
        <v>62</v>
      </c>
      <c r="E44" s="8">
        <v>1784630814</v>
      </c>
      <c r="F44" s="55">
        <v>45357</v>
      </c>
      <c r="G44" s="8" t="s">
        <v>63</v>
      </c>
      <c r="H44" s="56">
        <v>671</v>
      </c>
      <c r="I44" s="56">
        <v>550</v>
      </c>
      <c r="J44" s="10">
        <v>45387</v>
      </c>
      <c r="K44" s="10">
        <v>45405</v>
      </c>
      <c r="L44" s="13">
        <f t="shared" si="0"/>
        <v>18</v>
      </c>
      <c r="M44" s="65">
        <f t="shared" si="1"/>
        <v>9900</v>
      </c>
      <c r="N44" s="1"/>
    </row>
    <row r="45" spans="4:14" ht="30" customHeight="1">
      <c r="D45" s="8" t="s">
        <v>62</v>
      </c>
      <c r="E45" s="8">
        <v>1784630814</v>
      </c>
      <c r="F45" s="55">
        <v>45357</v>
      </c>
      <c r="G45" s="8" t="s">
        <v>64</v>
      </c>
      <c r="H45" s="56">
        <v>829.6</v>
      </c>
      <c r="I45" s="56">
        <v>680</v>
      </c>
      <c r="J45" s="10">
        <v>45387</v>
      </c>
      <c r="K45" s="10">
        <v>45405</v>
      </c>
      <c r="L45" s="13">
        <f t="shared" si="0"/>
        <v>18</v>
      </c>
      <c r="M45" s="65">
        <f t="shared" si="1"/>
        <v>12240</v>
      </c>
      <c r="N45" s="1"/>
    </row>
    <row r="46" spans="4:14" ht="30" customHeight="1">
      <c r="D46" s="8" t="s">
        <v>61</v>
      </c>
      <c r="E46" s="8">
        <v>2164550507</v>
      </c>
      <c r="F46" s="55">
        <v>45358</v>
      </c>
      <c r="G46" s="8">
        <v>6</v>
      </c>
      <c r="H46" s="56">
        <v>6222</v>
      </c>
      <c r="I46" s="56">
        <v>5202</v>
      </c>
      <c r="J46" s="10">
        <v>45389</v>
      </c>
      <c r="K46" s="10">
        <v>45394</v>
      </c>
      <c r="L46" s="13">
        <f t="shared" si="0"/>
        <v>5</v>
      </c>
      <c r="M46" s="65">
        <f t="shared" si="1"/>
        <v>26010</v>
      </c>
      <c r="N46" s="1"/>
    </row>
    <row r="47" spans="4:14" ht="30" customHeight="1">
      <c r="D47" s="8" t="s">
        <v>3</v>
      </c>
      <c r="E47" s="8">
        <v>9429840151</v>
      </c>
      <c r="F47" s="55">
        <v>45363</v>
      </c>
      <c r="G47" s="8" t="s">
        <v>65</v>
      </c>
      <c r="H47" s="56">
        <v>2058.66</v>
      </c>
      <c r="I47" s="56">
        <v>1979.48</v>
      </c>
      <c r="J47" s="10">
        <f>+F47+30</f>
        <v>45393</v>
      </c>
      <c r="K47" s="10">
        <v>45405</v>
      </c>
      <c r="L47" s="13">
        <f t="shared" si="0"/>
        <v>12</v>
      </c>
      <c r="M47" s="65">
        <f t="shared" si="1"/>
        <v>23753.760000000002</v>
      </c>
      <c r="N47" s="1"/>
    </row>
    <row r="48" spans="4:14" ht="30" customHeight="1">
      <c r="D48" s="8" t="s">
        <v>6</v>
      </c>
      <c r="E48" s="8">
        <v>1265090686</v>
      </c>
      <c r="F48" s="55">
        <v>45365</v>
      </c>
      <c r="G48" s="8">
        <v>12</v>
      </c>
      <c r="H48" s="56">
        <v>405.64</v>
      </c>
      <c r="I48" s="56">
        <v>341.7</v>
      </c>
      <c r="J48" s="10">
        <v>45365</v>
      </c>
      <c r="K48" s="10">
        <v>45366</v>
      </c>
      <c r="L48" s="13">
        <f t="shared" si="0"/>
        <v>1</v>
      </c>
      <c r="M48" s="65">
        <f t="shared" si="1"/>
        <v>341.7</v>
      </c>
      <c r="N48" s="1"/>
    </row>
    <row r="49" spans="4:14" ht="30" customHeight="1">
      <c r="D49" s="8" t="s">
        <v>34</v>
      </c>
      <c r="E49" s="8">
        <v>2181870680</v>
      </c>
      <c r="F49" s="55">
        <v>45370</v>
      </c>
      <c r="G49" s="8">
        <v>166</v>
      </c>
      <c r="H49" s="56">
        <v>2928</v>
      </c>
      <c r="I49" s="56">
        <v>2400</v>
      </c>
      <c r="J49" s="10">
        <v>45412</v>
      </c>
      <c r="K49" s="10">
        <v>45415</v>
      </c>
      <c r="L49" s="13">
        <f t="shared" si="0"/>
        <v>3</v>
      </c>
      <c r="M49" s="65">
        <f t="shared" si="1"/>
        <v>7200</v>
      </c>
      <c r="N49" s="1"/>
    </row>
    <row r="50" spans="4:14" ht="30" customHeight="1">
      <c r="D50" s="8" t="s">
        <v>29</v>
      </c>
      <c r="E50" s="8">
        <v>487700015</v>
      </c>
      <c r="F50" s="55">
        <v>45371</v>
      </c>
      <c r="G50" s="8" t="s">
        <v>66</v>
      </c>
      <c r="H50" s="56">
        <v>47910.13</v>
      </c>
      <c r="I50" s="56">
        <v>47910.13</v>
      </c>
      <c r="J50" s="10">
        <v>45371</v>
      </c>
      <c r="K50" s="10">
        <v>45394</v>
      </c>
      <c r="L50" s="13">
        <f t="shared" si="0"/>
        <v>23</v>
      </c>
      <c r="M50" s="65">
        <f t="shared" si="1"/>
        <v>1101932.99</v>
      </c>
      <c r="N50" s="1"/>
    </row>
    <row r="51" spans="4:14" ht="30" customHeight="1">
      <c r="D51" s="8" t="s">
        <v>0</v>
      </c>
      <c r="E51" s="8">
        <v>1114601006</v>
      </c>
      <c r="F51" s="55">
        <v>45378</v>
      </c>
      <c r="G51" s="8">
        <v>1024084913</v>
      </c>
      <c r="H51" s="56">
        <v>6705.98</v>
      </c>
      <c r="I51" s="56">
        <v>6705.98</v>
      </c>
      <c r="J51" s="10">
        <v>45408</v>
      </c>
      <c r="K51" s="10">
        <v>45406</v>
      </c>
      <c r="L51" s="13">
        <f t="shared" si="0"/>
        <v>-2</v>
      </c>
      <c r="M51" s="65">
        <f t="shared" si="1"/>
        <v>-13411.96</v>
      </c>
      <c r="N51" s="1"/>
    </row>
    <row r="52" spans="4:14" ht="30" customHeight="1">
      <c r="D52" s="8" t="s">
        <v>34</v>
      </c>
      <c r="E52" s="8">
        <v>2181870680</v>
      </c>
      <c r="F52" s="55">
        <v>45380</v>
      </c>
      <c r="G52" s="8">
        <v>212</v>
      </c>
      <c r="H52" s="56">
        <v>366</v>
      </c>
      <c r="I52" s="56">
        <v>300</v>
      </c>
      <c r="J52" s="10">
        <v>45412</v>
      </c>
      <c r="K52" s="10">
        <v>45415</v>
      </c>
      <c r="L52" s="13">
        <f t="shared" si="0"/>
        <v>3</v>
      </c>
      <c r="M52" s="65">
        <f t="shared" si="1"/>
        <v>900</v>
      </c>
      <c r="N52" s="1"/>
    </row>
    <row r="53" spans="4:14" ht="30" hidden="1" customHeight="1">
      <c r="D53" s="17" t="s">
        <v>29</v>
      </c>
      <c r="E53" s="17">
        <v>487700015</v>
      </c>
      <c r="F53" s="57">
        <v>45382</v>
      </c>
      <c r="G53" s="17" t="s">
        <v>67</v>
      </c>
      <c r="H53" s="58">
        <v>2677.34</v>
      </c>
      <c r="I53" s="58">
        <v>2194.54</v>
      </c>
      <c r="J53" s="11">
        <v>45442</v>
      </c>
      <c r="K53" s="11"/>
      <c r="L53" s="14" t="str">
        <f t="shared" si="0"/>
        <v/>
      </c>
      <c r="M53" s="67">
        <v>0</v>
      </c>
      <c r="N53" s="1"/>
    </row>
    <row r="54" spans="4:14" ht="30" hidden="1" customHeight="1">
      <c r="D54" s="8" t="s">
        <v>29</v>
      </c>
      <c r="E54" s="8">
        <v>487700015</v>
      </c>
      <c r="F54" s="55">
        <v>45382</v>
      </c>
      <c r="G54" s="8" t="s">
        <v>68</v>
      </c>
      <c r="H54" s="56">
        <v>11842.2</v>
      </c>
      <c r="I54" s="56">
        <v>11842.2</v>
      </c>
      <c r="J54" s="10">
        <v>45382</v>
      </c>
      <c r="K54" s="10">
        <v>45394</v>
      </c>
      <c r="L54" s="13">
        <f t="shared" si="0"/>
        <v>12</v>
      </c>
      <c r="M54" s="65">
        <f t="shared" si="1"/>
        <v>142106.40000000002</v>
      </c>
      <c r="N54" s="1"/>
    </row>
    <row r="55" spans="4:14" ht="30" customHeight="1">
      <c r="D55" s="8" t="s">
        <v>39</v>
      </c>
      <c r="E55" s="8">
        <v>1832210684</v>
      </c>
      <c r="F55" s="55">
        <v>45382</v>
      </c>
      <c r="G55" s="8" t="s">
        <v>69</v>
      </c>
      <c r="H55" s="56">
        <v>1633.58</v>
      </c>
      <c r="I55" s="56">
        <v>1339</v>
      </c>
      <c r="J55" s="10">
        <v>45412</v>
      </c>
      <c r="K55" s="10">
        <v>45415</v>
      </c>
      <c r="L55" s="13">
        <f t="shared" si="0"/>
        <v>3</v>
      </c>
      <c r="M55" s="65">
        <f t="shared" si="1"/>
        <v>4017</v>
      </c>
      <c r="N55" s="1"/>
    </row>
    <row r="56" spans="4:14" ht="30" customHeight="1">
      <c r="D56" s="22" t="s">
        <v>11</v>
      </c>
      <c r="E56" s="22">
        <v>10185951000</v>
      </c>
      <c r="F56" s="23">
        <v>45350</v>
      </c>
      <c r="G56" s="22" t="s">
        <v>53</v>
      </c>
      <c r="H56" s="59">
        <v>21.35</v>
      </c>
      <c r="I56" s="59">
        <v>17.5</v>
      </c>
      <c r="J56" s="23">
        <v>45412</v>
      </c>
      <c r="K56" s="55">
        <v>45449</v>
      </c>
      <c r="L56" s="13">
        <f t="shared" si="0"/>
        <v>37</v>
      </c>
      <c r="M56" s="65">
        <f t="shared" si="1"/>
        <v>647.5</v>
      </c>
      <c r="N56" s="1"/>
    </row>
    <row r="57" spans="4:14" ht="30" customHeight="1">
      <c r="D57" s="2" t="s">
        <v>7</v>
      </c>
      <c r="E57" s="8">
        <v>1994380689</v>
      </c>
      <c r="F57" s="55">
        <v>45351</v>
      </c>
      <c r="G57" s="8" t="s">
        <v>54</v>
      </c>
      <c r="H57" s="68">
        <v>658.8</v>
      </c>
      <c r="I57" s="68">
        <v>540</v>
      </c>
      <c r="J57" s="23">
        <v>45412</v>
      </c>
      <c r="K57" s="55">
        <v>45418</v>
      </c>
      <c r="L57" s="13">
        <f t="shared" si="0"/>
        <v>6</v>
      </c>
      <c r="M57" s="65">
        <f t="shared" si="1"/>
        <v>3240</v>
      </c>
      <c r="N57" s="1"/>
    </row>
    <row r="58" spans="4:14" ht="30" customHeight="1">
      <c r="D58" s="22" t="s">
        <v>29</v>
      </c>
      <c r="E58" s="22">
        <v>487700015</v>
      </c>
      <c r="F58" s="23">
        <v>45382</v>
      </c>
      <c r="G58" s="22" t="s">
        <v>67</v>
      </c>
      <c r="H58" s="59">
        <v>2677.34</v>
      </c>
      <c r="I58" s="59">
        <v>2194.54</v>
      </c>
      <c r="J58" s="23">
        <v>45442</v>
      </c>
      <c r="K58" s="15">
        <v>45442</v>
      </c>
      <c r="L58" s="13">
        <f t="shared" si="0"/>
        <v>0</v>
      </c>
      <c r="M58" s="65">
        <f t="shared" si="1"/>
        <v>0</v>
      </c>
      <c r="N58" s="1"/>
    </row>
    <row r="59" spans="4:14" ht="30" customHeight="1">
      <c r="D59" s="2" t="s">
        <v>71</v>
      </c>
      <c r="E59" s="8">
        <v>2360360685</v>
      </c>
      <c r="F59" s="55">
        <v>45384</v>
      </c>
      <c r="G59" s="8">
        <v>346</v>
      </c>
      <c r="H59" s="68">
        <v>62.5</v>
      </c>
      <c r="I59" s="68">
        <v>0</v>
      </c>
      <c r="J59" s="23">
        <v>45384</v>
      </c>
      <c r="K59" s="55">
        <v>45380</v>
      </c>
      <c r="L59" s="13">
        <f t="shared" si="0"/>
        <v>-4</v>
      </c>
      <c r="M59" s="65">
        <f t="shared" si="1"/>
        <v>0</v>
      </c>
      <c r="N59" s="1"/>
    </row>
    <row r="60" spans="4:14" ht="30" customHeight="1">
      <c r="D60" s="2" t="s">
        <v>72</v>
      </c>
      <c r="E60" s="8">
        <v>907501001</v>
      </c>
      <c r="F60" s="55">
        <v>45390</v>
      </c>
      <c r="G60" s="8">
        <v>9830</v>
      </c>
      <c r="H60" s="68">
        <v>1381.33</v>
      </c>
      <c r="I60" s="68">
        <v>1132.24</v>
      </c>
      <c r="J60" s="55">
        <v>45420</v>
      </c>
      <c r="K60" s="55">
        <v>45418</v>
      </c>
      <c r="L60" s="13">
        <f t="shared" si="0"/>
        <v>-2</v>
      </c>
      <c r="M60" s="65">
        <f t="shared" si="1"/>
        <v>-2264.48</v>
      </c>
      <c r="N60" s="1"/>
    </row>
    <row r="61" spans="4:14" ht="30" customHeight="1">
      <c r="D61" s="2" t="s">
        <v>4</v>
      </c>
      <c r="E61" s="8">
        <v>1222450684</v>
      </c>
      <c r="F61" s="55">
        <v>45390</v>
      </c>
      <c r="G61" s="8" t="s">
        <v>73</v>
      </c>
      <c r="H61" s="68">
        <v>5075.2</v>
      </c>
      <c r="I61" s="68">
        <v>4275.2</v>
      </c>
      <c r="J61" s="55">
        <v>45390</v>
      </c>
      <c r="K61" s="55">
        <v>45390</v>
      </c>
      <c r="L61" s="13">
        <f t="shared" si="0"/>
        <v>0</v>
      </c>
      <c r="M61" s="65">
        <f t="shared" si="1"/>
        <v>0</v>
      </c>
      <c r="N61" s="1"/>
    </row>
    <row r="62" spans="4:14" ht="30" customHeight="1">
      <c r="D62" s="2" t="s">
        <v>3</v>
      </c>
      <c r="E62" s="8">
        <v>9429840151</v>
      </c>
      <c r="F62" s="55">
        <v>45391</v>
      </c>
      <c r="G62" s="8" t="s">
        <v>74</v>
      </c>
      <c r="H62" s="68">
        <v>1942.68</v>
      </c>
      <c r="I62" s="68">
        <v>1867.96</v>
      </c>
      <c r="J62" s="55">
        <f>+F61+30</f>
        <v>45420</v>
      </c>
      <c r="K62" s="55">
        <v>45421</v>
      </c>
      <c r="L62" s="13">
        <f t="shared" si="0"/>
        <v>1</v>
      </c>
      <c r="M62" s="65">
        <f t="shared" si="1"/>
        <v>1867.96</v>
      </c>
      <c r="N62" s="1"/>
    </row>
    <row r="63" spans="4:14" ht="30" customHeight="1">
      <c r="D63" s="2" t="s">
        <v>11</v>
      </c>
      <c r="E63" s="8">
        <v>10185951000</v>
      </c>
      <c r="F63" s="55">
        <v>45393</v>
      </c>
      <c r="G63" s="8" t="s">
        <v>75</v>
      </c>
      <c r="H63" s="68">
        <v>2519.3000000000002</v>
      </c>
      <c r="I63" s="68">
        <v>2065</v>
      </c>
      <c r="J63" s="55">
        <v>45473</v>
      </c>
      <c r="K63" s="55">
        <v>45477</v>
      </c>
      <c r="L63" s="13">
        <f t="shared" si="0"/>
        <v>4</v>
      </c>
      <c r="M63" s="65">
        <f t="shared" si="1"/>
        <v>8260</v>
      </c>
      <c r="N63" s="1"/>
    </row>
    <row r="64" spans="4:14" ht="30" customHeight="1">
      <c r="D64" s="2" t="s">
        <v>76</v>
      </c>
      <c r="E64" s="8">
        <v>3357090129</v>
      </c>
      <c r="F64" s="55">
        <v>45398</v>
      </c>
      <c r="G64" s="8" t="s">
        <v>77</v>
      </c>
      <c r="H64" s="68">
        <v>682.71</v>
      </c>
      <c r="I64" s="68">
        <v>559.6</v>
      </c>
      <c r="J64" s="55">
        <v>45412</v>
      </c>
      <c r="K64" s="55">
        <v>45419</v>
      </c>
      <c r="L64" s="13">
        <f t="shared" si="0"/>
        <v>7</v>
      </c>
      <c r="M64" s="65">
        <f t="shared" si="1"/>
        <v>3917.2000000000003</v>
      </c>
      <c r="N64" s="1"/>
    </row>
    <row r="65" spans="4:14" ht="30" customHeight="1">
      <c r="D65" s="2" t="s">
        <v>76</v>
      </c>
      <c r="E65" s="8">
        <v>3357090129</v>
      </c>
      <c r="F65" s="55">
        <v>45398</v>
      </c>
      <c r="G65" s="8" t="s">
        <v>78</v>
      </c>
      <c r="H65" s="68">
        <v>112.06</v>
      </c>
      <c r="I65" s="68">
        <v>91.85</v>
      </c>
      <c r="J65" s="23">
        <v>45398</v>
      </c>
      <c r="K65" s="55">
        <v>45405</v>
      </c>
      <c r="L65" s="13">
        <f t="shared" si="0"/>
        <v>7</v>
      </c>
      <c r="M65" s="65">
        <f t="shared" si="1"/>
        <v>642.94999999999993</v>
      </c>
      <c r="N65" s="1"/>
    </row>
    <row r="66" spans="4:14" ht="30" customHeight="1">
      <c r="D66" s="2" t="s">
        <v>1</v>
      </c>
      <c r="E66" s="8">
        <v>289360687</v>
      </c>
      <c r="F66" s="55">
        <v>45401</v>
      </c>
      <c r="G66" s="8" t="s">
        <v>79</v>
      </c>
      <c r="H66" s="68">
        <v>5899.92</v>
      </c>
      <c r="I66" s="68">
        <v>4969.92</v>
      </c>
      <c r="J66" s="55">
        <v>45421</v>
      </c>
      <c r="K66" s="55">
        <v>45428</v>
      </c>
      <c r="L66" s="13">
        <f t="shared" si="0"/>
        <v>7</v>
      </c>
      <c r="M66" s="65">
        <f t="shared" si="1"/>
        <v>34789.440000000002</v>
      </c>
      <c r="N66" s="1"/>
    </row>
    <row r="67" spans="4:14" ht="30" customHeight="1">
      <c r="D67" s="2" t="s">
        <v>0</v>
      </c>
      <c r="E67" s="8">
        <v>1114601006</v>
      </c>
      <c r="F67" s="55">
        <v>45406</v>
      </c>
      <c r="G67" s="8">
        <v>1024115247</v>
      </c>
      <c r="H67" s="68">
        <v>14565.09</v>
      </c>
      <c r="I67" s="68">
        <v>14565.09</v>
      </c>
      <c r="J67" s="55">
        <v>45436</v>
      </c>
      <c r="K67" s="55">
        <v>45436</v>
      </c>
      <c r="L67" s="13">
        <f t="shared" si="0"/>
        <v>0</v>
      </c>
      <c r="M67" s="65">
        <f t="shared" si="1"/>
        <v>0</v>
      </c>
      <c r="N67" s="1"/>
    </row>
    <row r="68" spans="4:14" ht="30" customHeight="1">
      <c r="D68" s="2" t="s">
        <v>29</v>
      </c>
      <c r="E68" s="8">
        <v>487700015</v>
      </c>
      <c r="F68" s="55">
        <v>45408</v>
      </c>
      <c r="G68" s="8" t="s">
        <v>80</v>
      </c>
      <c r="H68" s="68">
        <v>65514.05</v>
      </c>
      <c r="I68" s="68">
        <v>65514.05</v>
      </c>
      <c r="J68" s="55">
        <v>45408</v>
      </c>
      <c r="K68" s="23">
        <v>45411</v>
      </c>
      <c r="L68" s="16">
        <f t="shared" si="0"/>
        <v>3</v>
      </c>
      <c r="M68" s="65">
        <f t="shared" si="1"/>
        <v>196542.15000000002</v>
      </c>
      <c r="N68" s="1"/>
    </row>
    <row r="69" spans="4:14" ht="30" customHeight="1">
      <c r="D69" s="2" t="s">
        <v>81</v>
      </c>
      <c r="E69" s="8">
        <v>2058570686</v>
      </c>
      <c r="F69" s="55">
        <v>45411</v>
      </c>
      <c r="G69" s="8">
        <v>9</v>
      </c>
      <c r="H69" s="68">
        <v>14640</v>
      </c>
      <c r="I69" s="68">
        <v>12000</v>
      </c>
      <c r="J69" s="55">
        <v>45411</v>
      </c>
      <c r="K69" s="23">
        <v>45419</v>
      </c>
      <c r="L69" s="16">
        <f t="shared" si="0"/>
        <v>8</v>
      </c>
      <c r="M69" s="65">
        <f t="shared" si="1"/>
        <v>96000</v>
      </c>
      <c r="N69" s="1"/>
    </row>
    <row r="70" spans="4:14" ht="30" customHeight="1">
      <c r="D70" s="2" t="s">
        <v>39</v>
      </c>
      <c r="E70" s="8">
        <v>1832210684</v>
      </c>
      <c r="F70" s="55">
        <v>45412</v>
      </c>
      <c r="G70" s="8" t="s">
        <v>82</v>
      </c>
      <c r="H70" s="68">
        <v>1633.58</v>
      </c>
      <c r="I70" s="68">
        <v>1339</v>
      </c>
      <c r="J70" s="55">
        <v>45443</v>
      </c>
      <c r="K70" s="23">
        <v>45443</v>
      </c>
      <c r="L70" s="16">
        <f t="shared" ref="L70:L112" si="2">IF(K70="","",K70-J70)</f>
        <v>0</v>
      </c>
      <c r="M70" s="65">
        <f t="shared" ref="M70:M133" si="3">L70*I70</f>
        <v>0</v>
      </c>
      <c r="N70" s="1"/>
    </row>
    <row r="71" spans="4:14" ht="30" customHeight="1">
      <c r="D71" s="2" t="s">
        <v>29</v>
      </c>
      <c r="E71" s="8">
        <v>487700015</v>
      </c>
      <c r="F71" s="55">
        <v>45412</v>
      </c>
      <c r="G71" s="8" t="s">
        <v>83</v>
      </c>
      <c r="H71" s="68">
        <v>3961.23</v>
      </c>
      <c r="I71" s="68">
        <v>3246.91</v>
      </c>
      <c r="J71" s="55">
        <v>45473</v>
      </c>
      <c r="K71" s="23">
        <v>45474</v>
      </c>
      <c r="L71" s="16">
        <f t="shared" si="2"/>
        <v>1</v>
      </c>
      <c r="M71" s="65">
        <f t="shared" si="3"/>
        <v>3246.91</v>
      </c>
      <c r="N71" s="1"/>
    </row>
    <row r="72" spans="4:14" ht="30" customHeight="1">
      <c r="D72" s="2" t="s">
        <v>29</v>
      </c>
      <c r="E72" s="8">
        <v>487700015</v>
      </c>
      <c r="F72" s="55">
        <v>45412</v>
      </c>
      <c r="G72" s="8" t="s">
        <v>84</v>
      </c>
      <c r="H72" s="68">
        <v>4693.3999999999996</v>
      </c>
      <c r="I72" s="68">
        <v>4693.3999999999996</v>
      </c>
      <c r="J72" s="55">
        <v>45412</v>
      </c>
      <c r="K72" s="23">
        <v>45418</v>
      </c>
      <c r="L72" s="16">
        <f t="shared" si="2"/>
        <v>6</v>
      </c>
      <c r="M72" s="65">
        <f t="shared" si="3"/>
        <v>28160.399999999998</v>
      </c>
      <c r="N72" s="1"/>
    </row>
    <row r="73" spans="4:14" ht="30" customHeight="1">
      <c r="D73" s="2" t="s">
        <v>85</v>
      </c>
      <c r="E73" s="8">
        <v>1631530688</v>
      </c>
      <c r="F73" s="55">
        <v>45414</v>
      </c>
      <c r="G73" s="8">
        <v>182</v>
      </c>
      <c r="H73" s="68">
        <v>30</v>
      </c>
      <c r="I73" s="68">
        <v>24.59</v>
      </c>
      <c r="J73" s="55">
        <v>45414</v>
      </c>
      <c r="K73" s="23">
        <v>45414</v>
      </c>
      <c r="L73" s="16">
        <f t="shared" si="2"/>
        <v>0</v>
      </c>
      <c r="M73" s="65">
        <f t="shared" si="3"/>
        <v>0</v>
      </c>
      <c r="N73" s="1"/>
    </row>
    <row r="74" spans="4:14" ht="30" customHeight="1">
      <c r="D74" s="2" t="s">
        <v>86</v>
      </c>
      <c r="E74" s="8">
        <v>1497070381</v>
      </c>
      <c r="F74" s="55">
        <v>45419</v>
      </c>
      <c r="G74" s="8" t="s">
        <v>87</v>
      </c>
      <c r="H74" s="68">
        <v>434.61</v>
      </c>
      <c r="I74" s="68">
        <v>356.24</v>
      </c>
      <c r="J74" s="55">
        <v>45419</v>
      </c>
      <c r="K74" s="23">
        <v>45414</v>
      </c>
      <c r="L74" s="16">
        <f t="shared" si="2"/>
        <v>-5</v>
      </c>
      <c r="M74" s="65">
        <f t="shared" si="3"/>
        <v>-1781.2</v>
      </c>
      <c r="N74" s="1"/>
    </row>
    <row r="75" spans="4:14" ht="30" customHeight="1">
      <c r="D75" s="2" t="s">
        <v>4</v>
      </c>
      <c r="E75" s="8">
        <v>1222450684</v>
      </c>
      <c r="F75" s="55">
        <v>45421</v>
      </c>
      <c r="G75" s="8" t="s">
        <v>88</v>
      </c>
      <c r="H75" s="68">
        <v>5075.2</v>
      </c>
      <c r="I75" s="68">
        <v>4275.2</v>
      </c>
      <c r="J75" s="55">
        <v>45421</v>
      </c>
      <c r="K75" s="23">
        <v>45421</v>
      </c>
      <c r="L75" s="16">
        <f t="shared" si="2"/>
        <v>0</v>
      </c>
      <c r="M75" s="65">
        <f t="shared" si="3"/>
        <v>0</v>
      </c>
      <c r="N75" s="1"/>
    </row>
    <row r="76" spans="4:14" ht="30" customHeight="1">
      <c r="D76" s="2" t="s">
        <v>3</v>
      </c>
      <c r="E76" s="8">
        <v>9429840151</v>
      </c>
      <c r="F76" s="55">
        <v>45422</v>
      </c>
      <c r="G76" s="8" t="s">
        <v>89</v>
      </c>
      <c r="H76" s="68">
        <v>1754.21</v>
      </c>
      <c r="I76" s="68">
        <v>1686.74</v>
      </c>
      <c r="J76" s="55">
        <f>+F76+30</f>
        <v>45452</v>
      </c>
      <c r="K76" s="23">
        <v>45453</v>
      </c>
      <c r="L76" s="16">
        <f t="shared" si="2"/>
        <v>1</v>
      </c>
      <c r="M76" s="65">
        <f t="shared" si="3"/>
        <v>1686.74</v>
      </c>
      <c r="N76" s="1"/>
    </row>
    <row r="77" spans="4:14" ht="30" customHeight="1">
      <c r="D77" s="2" t="s">
        <v>62</v>
      </c>
      <c r="E77" s="8">
        <v>1784630814</v>
      </c>
      <c r="F77" s="55">
        <v>45425</v>
      </c>
      <c r="G77" s="8" t="s">
        <v>90</v>
      </c>
      <c r="H77" s="68">
        <v>414.8</v>
      </c>
      <c r="I77" s="68">
        <v>340</v>
      </c>
      <c r="J77" s="55">
        <v>45455</v>
      </c>
      <c r="K77" s="23">
        <v>45455</v>
      </c>
      <c r="L77" s="16">
        <f t="shared" si="2"/>
        <v>0</v>
      </c>
      <c r="M77" s="65">
        <f t="shared" si="3"/>
        <v>0</v>
      </c>
      <c r="N77" s="1"/>
    </row>
    <row r="78" spans="4:14" ht="30" customHeight="1">
      <c r="D78" s="2" t="s">
        <v>91</v>
      </c>
      <c r="E78" s="8">
        <v>3487840104</v>
      </c>
      <c r="F78" s="55">
        <v>45425</v>
      </c>
      <c r="G78" s="8" t="s">
        <v>92</v>
      </c>
      <c r="H78" s="68">
        <v>11138.6</v>
      </c>
      <c r="I78" s="68">
        <v>9130</v>
      </c>
      <c r="J78" s="55">
        <v>45455</v>
      </c>
      <c r="K78" s="23">
        <v>45455</v>
      </c>
      <c r="L78" s="16">
        <f t="shared" si="2"/>
        <v>0</v>
      </c>
      <c r="M78" s="65">
        <f t="shared" si="3"/>
        <v>0</v>
      </c>
      <c r="N78" s="1"/>
    </row>
    <row r="79" spans="4:14" ht="30" customHeight="1">
      <c r="D79" s="2" t="s">
        <v>93</v>
      </c>
      <c r="E79" s="8">
        <v>4209490822</v>
      </c>
      <c r="F79" s="55">
        <v>45439</v>
      </c>
      <c r="G79" s="8">
        <v>146</v>
      </c>
      <c r="H79" s="68">
        <v>3623.74</v>
      </c>
      <c r="I79" s="68">
        <v>0</v>
      </c>
      <c r="J79" s="55">
        <v>45439</v>
      </c>
      <c r="K79" s="23">
        <v>45436</v>
      </c>
      <c r="L79" s="16">
        <f t="shared" si="2"/>
        <v>-3</v>
      </c>
      <c r="M79" s="65">
        <f t="shared" si="3"/>
        <v>0</v>
      </c>
      <c r="N79" s="1"/>
    </row>
    <row r="80" spans="4:14" ht="30" customHeight="1">
      <c r="D80" s="2" t="s">
        <v>0</v>
      </c>
      <c r="E80" s="8">
        <v>1114601006</v>
      </c>
      <c r="F80" s="55">
        <v>45439</v>
      </c>
      <c r="G80" s="8">
        <v>1024139710</v>
      </c>
      <c r="H80" s="68">
        <v>5093.2299999999996</v>
      </c>
      <c r="I80" s="68">
        <v>5093.2299999999996</v>
      </c>
      <c r="J80" s="55">
        <v>45469</v>
      </c>
      <c r="K80" s="23">
        <v>45467</v>
      </c>
      <c r="L80" s="16">
        <f t="shared" si="2"/>
        <v>-2</v>
      </c>
      <c r="M80" s="65">
        <f t="shared" si="3"/>
        <v>-10186.459999999999</v>
      </c>
      <c r="N80" s="1"/>
    </row>
    <row r="81" spans="4:14" ht="30" customHeight="1">
      <c r="D81" s="2" t="s">
        <v>94</v>
      </c>
      <c r="E81" s="8">
        <v>1777750686</v>
      </c>
      <c r="F81" s="55">
        <v>45440</v>
      </c>
      <c r="G81" s="8" t="s">
        <v>95</v>
      </c>
      <c r="H81" s="68">
        <v>7320</v>
      </c>
      <c r="I81" s="68">
        <v>6000</v>
      </c>
      <c r="J81" s="55">
        <v>45470</v>
      </c>
      <c r="K81" s="23">
        <v>45470</v>
      </c>
      <c r="L81" s="16">
        <f t="shared" si="2"/>
        <v>0</v>
      </c>
      <c r="M81" s="65">
        <f t="shared" si="3"/>
        <v>0</v>
      </c>
      <c r="N81" s="1"/>
    </row>
    <row r="82" spans="4:14" ht="30" customHeight="1">
      <c r="D82" s="2" t="s">
        <v>96</v>
      </c>
      <c r="E82" s="8">
        <v>1257550689</v>
      </c>
      <c r="F82" s="55">
        <v>45441</v>
      </c>
      <c r="G82" s="8">
        <v>27</v>
      </c>
      <c r="H82" s="68">
        <v>9516</v>
      </c>
      <c r="I82" s="68">
        <v>8016</v>
      </c>
      <c r="J82" s="55">
        <v>45441</v>
      </c>
      <c r="K82" s="23">
        <v>45436</v>
      </c>
      <c r="L82" s="16">
        <f t="shared" si="2"/>
        <v>-5</v>
      </c>
      <c r="M82" s="65">
        <f t="shared" si="3"/>
        <v>-40080</v>
      </c>
      <c r="N82" s="1"/>
    </row>
    <row r="83" spans="4:14" ht="30" customHeight="1">
      <c r="D83" s="2" t="s">
        <v>97</v>
      </c>
      <c r="E83" s="8">
        <v>566000675</v>
      </c>
      <c r="F83" s="55">
        <v>45443</v>
      </c>
      <c r="G83" s="8" t="s">
        <v>98</v>
      </c>
      <c r="H83" s="68">
        <v>805.2</v>
      </c>
      <c r="I83" s="68">
        <v>660</v>
      </c>
      <c r="J83" s="55">
        <v>45473</v>
      </c>
      <c r="K83" s="23">
        <v>45474</v>
      </c>
      <c r="L83" s="16">
        <f t="shared" si="2"/>
        <v>1</v>
      </c>
      <c r="M83" s="65">
        <f t="shared" si="3"/>
        <v>660</v>
      </c>
      <c r="N83" s="1"/>
    </row>
    <row r="84" spans="4:14" ht="30" customHeight="1">
      <c r="D84" s="2" t="s">
        <v>39</v>
      </c>
      <c r="E84" s="8">
        <v>1832210684</v>
      </c>
      <c r="F84" s="55">
        <v>45443</v>
      </c>
      <c r="G84" s="8" t="s">
        <v>99</v>
      </c>
      <c r="H84" s="68">
        <v>1633.58</v>
      </c>
      <c r="I84" s="68">
        <v>1339</v>
      </c>
      <c r="J84" s="55">
        <v>45473</v>
      </c>
      <c r="K84" s="23">
        <v>45474</v>
      </c>
      <c r="L84" s="16">
        <f t="shared" si="2"/>
        <v>1</v>
      </c>
      <c r="M84" s="65">
        <f t="shared" si="3"/>
        <v>1339</v>
      </c>
      <c r="N84" s="1"/>
    </row>
    <row r="85" spans="4:14" ht="30" customHeight="1">
      <c r="D85" s="2" t="s">
        <v>2</v>
      </c>
      <c r="E85" s="8">
        <v>1842540682</v>
      </c>
      <c r="F85" s="55">
        <v>45443</v>
      </c>
      <c r="G85" s="69" t="s">
        <v>100</v>
      </c>
      <c r="H85" s="68">
        <v>2220.4</v>
      </c>
      <c r="I85" s="68">
        <v>1870.4</v>
      </c>
      <c r="J85" s="55">
        <v>45443</v>
      </c>
      <c r="K85" s="23">
        <v>45443</v>
      </c>
      <c r="L85" s="16">
        <f t="shared" si="2"/>
        <v>0</v>
      </c>
      <c r="M85" s="65">
        <f t="shared" si="3"/>
        <v>0</v>
      </c>
      <c r="N85" s="1"/>
    </row>
    <row r="86" spans="4:14" ht="30" customHeight="1">
      <c r="D86" s="2" t="s">
        <v>7</v>
      </c>
      <c r="E86" s="8">
        <v>1994380689</v>
      </c>
      <c r="F86" s="55">
        <v>45443</v>
      </c>
      <c r="G86" s="8" t="s">
        <v>101</v>
      </c>
      <c r="H86" s="68">
        <v>658.8</v>
      </c>
      <c r="I86" s="68">
        <v>540</v>
      </c>
      <c r="J86" s="55">
        <v>45504</v>
      </c>
      <c r="K86" s="23">
        <v>45504</v>
      </c>
      <c r="L86" s="16">
        <f t="shared" si="2"/>
        <v>0</v>
      </c>
      <c r="M86" s="65">
        <f t="shared" si="3"/>
        <v>0</v>
      </c>
      <c r="N86" s="1"/>
    </row>
    <row r="87" spans="4:14" ht="30" customHeight="1">
      <c r="D87" s="2" t="s">
        <v>102</v>
      </c>
      <c r="E87" s="8">
        <v>2638260402</v>
      </c>
      <c r="F87" s="55">
        <v>45443</v>
      </c>
      <c r="G87" s="8">
        <v>1101469</v>
      </c>
      <c r="H87" s="68">
        <v>13828.46</v>
      </c>
      <c r="I87" s="68">
        <v>13828.46</v>
      </c>
      <c r="J87" s="55">
        <v>45504</v>
      </c>
      <c r="K87" s="23">
        <v>45504</v>
      </c>
      <c r="L87" s="16">
        <f t="shared" si="2"/>
        <v>0</v>
      </c>
      <c r="M87" s="65">
        <f t="shared" si="3"/>
        <v>0</v>
      </c>
      <c r="N87" s="1"/>
    </row>
    <row r="88" spans="4:14" ht="30" customHeight="1">
      <c r="D88" s="2" t="s">
        <v>102</v>
      </c>
      <c r="E88" s="8">
        <v>2638260402</v>
      </c>
      <c r="F88" s="55">
        <v>45443</v>
      </c>
      <c r="G88" s="8">
        <v>2102331</v>
      </c>
      <c r="H88" s="68">
        <v>1374.43</v>
      </c>
      <c r="I88" s="68">
        <v>1126.58</v>
      </c>
      <c r="J88" s="55">
        <v>45504</v>
      </c>
      <c r="K88" s="23">
        <v>45504</v>
      </c>
      <c r="L88" s="16">
        <f t="shared" si="2"/>
        <v>0</v>
      </c>
      <c r="M88" s="65">
        <f t="shared" si="3"/>
        <v>0</v>
      </c>
      <c r="N88" s="1"/>
    </row>
    <row r="89" spans="4:14" ht="30" customHeight="1">
      <c r="D89" s="2" t="s">
        <v>5</v>
      </c>
      <c r="E89" s="8">
        <v>2066400405</v>
      </c>
      <c r="F89" s="55">
        <v>45443</v>
      </c>
      <c r="G89" s="8">
        <v>2128631</v>
      </c>
      <c r="H89" s="68">
        <v>1675.55</v>
      </c>
      <c r="I89" s="68">
        <v>1373.4</v>
      </c>
      <c r="J89" s="55">
        <v>45504</v>
      </c>
      <c r="K89" s="23">
        <v>45504</v>
      </c>
      <c r="L89" s="16">
        <f t="shared" si="2"/>
        <v>0</v>
      </c>
      <c r="M89" s="65">
        <f t="shared" si="3"/>
        <v>0</v>
      </c>
      <c r="N89" s="1"/>
    </row>
    <row r="90" spans="4:14" ht="30" customHeight="1">
      <c r="D90" s="2" t="s">
        <v>5</v>
      </c>
      <c r="E90" s="8">
        <v>2066400405</v>
      </c>
      <c r="F90" s="55">
        <v>45443</v>
      </c>
      <c r="G90" s="8">
        <v>2128635</v>
      </c>
      <c r="H90" s="68">
        <v>1773.93</v>
      </c>
      <c r="I90" s="68">
        <v>1454.04</v>
      </c>
      <c r="J90" s="55">
        <v>45504</v>
      </c>
      <c r="K90" s="23">
        <v>45504</v>
      </c>
      <c r="L90" s="16">
        <f t="shared" si="2"/>
        <v>0</v>
      </c>
      <c r="M90" s="65">
        <f t="shared" si="3"/>
        <v>0</v>
      </c>
      <c r="N90" s="1"/>
    </row>
    <row r="91" spans="4:14" ht="30" customHeight="1">
      <c r="D91" s="2" t="s">
        <v>5</v>
      </c>
      <c r="E91" s="8">
        <v>2066400405</v>
      </c>
      <c r="F91" s="55">
        <v>45443</v>
      </c>
      <c r="G91" s="8">
        <v>2128633</v>
      </c>
      <c r="H91" s="68">
        <v>2853.81</v>
      </c>
      <c r="I91" s="68">
        <v>2339.19</v>
      </c>
      <c r="J91" s="55">
        <v>45504</v>
      </c>
      <c r="K91" s="23">
        <v>45504</v>
      </c>
      <c r="L91" s="16">
        <f t="shared" si="2"/>
        <v>0</v>
      </c>
      <c r="M91" s="65">
        <f t="shared" si="3"/>
        <v>0</v>
      </c>
      <c r="N91" s="1"/>
    </row>
    <row r="92" spans="4:14" ht="30" customHeight="1">
      <c r="D92" s="2" t="s">
        <v>5</v>
      </c>
      <c r="E92" s="8">
        <v>2066400405</v>
      </c>
      <c r="F92" s="55">
        <v>45443</v>
      </c>
      <c r="G92" s="8">
        <v>1128543</v>
      </c>
      <c r="H92" s="68">
        <v>27304.07</v>
      </c>
      <c r="I92" s="68">
        <v>27304.07</v>
      </c>
      <c r="J92" s="55">
        <v>45504</v>
      </c>
      <c r="K92" s="23">
        <v>45504</v>
      </c>
      <c r="L92" s="16">
        <f t="shared" si="2"/>
        <v>0</v>
      </c>
      <c r="M92" s="65">
        <f t="shared" si="3"/>
        <v>0</v>
      </c>
      <c r="N92" s="1"/>
    </row>
    <row r="93" spans="4:14" ht="30" customHeight="1">
      <c r="D93" s="2" t="s">
        <v>5</v>
      </c>
      <c r="E93" s="8">
        <v>2066400405</v>
      </c>
      <c r="F93" s="55">
        <v>45443</v>
      </c>
      <c r="G93" s="8">
        <v>2128634</v>
      </c>
      <c r="H93" s="68">
        <v>581.32000000000005</v>
      </c>
      <c r="I93" s="68">
        <v>476.49</v>
      </c>
      <c r="J93" s="55">
        <v>45504</v>
      </c>
      <c r="K93" s="23">
        <v>45504</v>
      </c>
      <c r="L93" s="16">
        <f t="shared" si="2"/>
        <v>0</v>
      </c>
      <c r="M93" s="65">
        <f t="shared" si="3"/>
        <v>0</v>
      </c>
      <c r="N93" s="1"/>
    </row>
    <row r="94" spans="4:14" ht="30" customHeight="1">
      <c r="D94" s="2" t="s">
        <v>5</v>
      </c>
      <c r="E94" s="8">
        <v>2066400405</v>
      </c>
      <c r="F94" s="55">
        <v>45443</v>
      </c>
      <c r="G94" s="8">
        <v>2128632</v>
      </c>
      <c r="H94" s="68">
        <v>944.61</v>
      </c>
      <c r="I94" s="68">
        <v>774.27</v>
      </c>
      <c r="J94" s="55">
        <v>45504</v>
      </c>
      <c r="K94" s="23">
        <v>45504</v>
      </c>
      <c r="L94" s="16">
        <f t="shared" si="2"/>
        <v>0</v>
      </c>
      <c r="M94" s="65">
        <f t="shared" si="3"/>
        <v>0</v>
      </c>
      <c r="N94" s="1"/>
    </row>
    <row r="95" spans="4:14" ht="30" customHeight="1">
      <c r="D95" s="2" t="s">
        <v>29</v>
      </c>
      <c r="E95" s="8">
        <v>487700015</v>
      </c>
      <c r="F95" s="55">
        <v>45443</v>
      </c>
      <c r="G95" s="8" t="s">
        <v>103</v>
      </c>
      <c r="H95" s="68">
        <v>2557.33</v>
      </c>
      <c r="I95" s="68">
        <v>2096.17</v>
      </c>
      <c r="J95" s="55">
        <v>45503</v>
      </c>
      <c r="K95" s="23">
        <v>45503</v>
      </c>
      <c r="L95" s="16">
        <f t="shared" si="2"/>
        <v>0</v>
      </c>
      <c r="M95" s="65">
        <f t="shared" si="3"/>
        <v>0</v>
      </c>
      <c r="N95" s="1"/>
    </row>
    <row r="96" spans="4:14" ht="30" customHeight="1">
      <c r="D96" s="2" t="s">
        <v>29</v>
      </c>
      <c r="E96" s="8">
        <v>487700015</v>
      </c>
      <c r="F96" s="55">
        <v>45443</v>
      </c>
      <c r="G96" s="8" t="s">
        <v>104</v>
      </c>
      <c r="H96" s="68">
        <v>38493.82</v>
      </c>
      <c r="I96" s="68">
        <v>38493.82</v>
      </c>
      <c r="J96" s="55">
        <v>45443</v>
      </c>
      <c r="K96" s="23">
        <v>45449</v>
      </c>
      <c r="L96" s="16">
        <f t="shared" si="2"/>
        <v>6</v>
      </c>
      <c r="M96" s="65">
        <f t="shared" si="3"/>
        <v>230962.91999999998</v>
      </c>
      <c r="N96" s="1"/>
    </row>
    <row r="97" spans="4:14" ht="30" customHeight="1">
      <c r="D97" s="2" t="s">
        <v>46</v>
      </c>
      <c r="E97" s="8">
        <v>1846420683</v>
      </c>
      <c r="F97" s="55">
        <v>45446</v>
      </c>
      <c r="G97" s="8">
        <v>19</v>
      </c>
      <c r="H97" s="68">
        <v>292.8</v>
      </c>
      <c r="I97" s="68">
        <v>240</v>
      </c>
      <c r="J97" s="55">
        <v>45457</v>
      </c>
      <c r="K97" s="23">
        <v>45457</v>
      </c>
      <c r="L97" s="16">
        <f t="shared" si="2"/>
        <v>0</v>
      </c>
      <c r="M97" s="65">
        <f t="shared" si="3"/>
        <v>0</v>
      </c>
      <c r="N97" s="1"/>
    </row>
    <row r="98" spans="4:14" ht="30" customHeight="1">
      <c r="D98" s="2" t="s">
        <v>4</v>
      </c>
      <c r="E98" s="8">
        <v>1222450684</v>
      </c>
      <c r="F98" s="55">
        <v>45447</v>
      </c>
      <c r="G98" s="8" t="s">
        <v>105</v>
      </c>
      <c r="H98" s="68">
        <v>5075.2</v>
      </c>
      <c r="I98" s="68">
        <v>4275.2</v>
      </c>
      <c r="J98" s="55">
        <v>45447</v>
      </c>
      <c r="K98" s="23">
        <v>45447</v>
      </c>
      <c r="L98" s="16">
        <f t="shared" si="2"/>
        <v>0</v>
      </c>
      <c r="M98" s="65">
        <f t="shared" si="3"/>
        <v>0</v>
      </c>
      <c r="N98" s="1"/>
    </row>
    <row r="99" spans="4:14" ht="30" customHeight="1">
      <c r="D99" s="2" t="s">
        <v>106</v>
      </c>
      <c r="E99" s="8">
        <v>1334790688</v>
      </c>
      <c r="F99" s="55">
        <v>45449</v>
      </c>
      <c r="G99" s="25" t="s">
        <v>107</v>
      </c>
      <c r="H99" s="68">
        <v>6344</v>
      </c>
      <c r="I99" s="68">
        <v>5344</v>
      </c>
      <c r="J99" s="55">
        <v>45449</v>
      </c>
      <c r="K99" s="23">
        <v>45449</v>
      </c>
      <c r="L99" s="16">
        <f t="shared" si="2"/>
        <v>0</v>
      </c>
      <c r="M99" s="65">
        <f t="shared" si="3"/>
        <v>0</v>
      </c>
      <c r="N99" s="1"/>
    </row>
    <row r="100" spans="4:14" ht="30" customHeight="1">
      <c r="D100" s="2" t="s">
        <v>3</v>
      </c>
      <c r="E100" s="8">
        <v>9429840151</v>
      </c>
      <c r="F100" s="55">
        <v>45450</v>
      </c>
      <c r="G100" s="8" t="s">
        <v>108</v>
      </c>
      <c r="H100" s="68">
        <v>1993.42</v>
      </c>
      <c r="I100" s="68">
        <v>1916.75</v>
      </c>
      <c r="J100" s="55">
        <f>+F100+30</f>
        <v>45480</v>
      </c>
      <c r="K100" s="23">
        <v>45481</v>
      </c>
      <c r="L100" s="16">
        <f t="shared" si="2"/>
        <v>1</v>
      </c>
      <c r="M100" s="65">
        <f t="shared" si="3"/>
        <v>1916.75</v>
      </c>
      <c r="N100" s="1"/>
    </row>
    <row r="101" spans="4:14" ht="30" customHeight="1">
      <c r="D101" s="2" t="s">
        <v>43</v>
      </c>
      <c r="E101" s="8">
        <v>2313821007</v>
      </c>
      <c r="F101" s="55">
        <v>45455</v>
      </c>
      <c r="G101" s="8" t="s">
        <v>109</v>
      </c>
      <c r="H101" s="68">
        <v>2440</v>
      </c>
      <c r="I101" s="68">
        <v>2000</v>
      </c>
      <c r="J101" s="55">
        <v>45485</v>
      </c>
      <c r="K101" s="23">
        <v>45485</v>
      </c>
      <c r="L101" s="16">
        <f t="shared" si="2"/>
        <v>0</v>
      </c>
      <c r="M101" s="65">
        <f t="shared" si="3"/>
        <v>0</v>
      </c>
      <c r="N101" s="1"/>
    </row>
    <row r="102" spans="4:14" ht="30" customHeight="1">
      <c r="D102" s="2" t="s">
        <v>6</v>
      </c>
      <c r="E102" s="8">
        <v>1265090686</v>
      </c>
      <c r="F102" s="55">
        <v>45456</v>
      </c>
      <c r="G102" s="8">
        <v>24</v>
      </c>
      <c r="H102" s="68">
        <v>1024.56</v>
      </c>
      <c r="I102" s="68">
        <v>863.06</v>
      </c>
      <c r="J102" s="55">
        <v>45456</v>
      </c>
      <c r="K102" s="23">
        <v>45474</v>
      </c>
      <c r="L102" s="16">
        <f t="shared" si="2"/>
        <v>18</v>
      </c>
      <c r="M102" s="65">
        <f t="shared" si="3"/>
        <v>15535.079999999998</v>
      </c>
      <c r="N102" s="1"/>
    </row>
    <row r="103" spans="4:14" ht="30" customHeight="1">
      <c r="D103" s="2" t="s">
        <v>110</v>
      </c>
      <c r="E103" s="8">
        <v>12979880155</v>
      </c>
      <c r="F103" s="55">
        <v>45457</v>
      </c>
      <c r="G103" s="8">
        <v>10110</v>
      </c>
      <c r="H103" s="68">
        <v>9516</v>
      </c>
      <c r="I103" s="68">
        <v>7800</v>
      </c>
      <c r="J103" s="55">
        <v>45487</v>
      </c>
      <c r="K103" s="23">
        <v>45485</v>
      </c>
      <c r="L103" s="16">
        <f t="shared" si="2"/>
        <v>-2</v>
      </c>
      <c r="M103" s="65">
        <f t="shared" si="3"/>
        <v>-15600</v>
      </c>
      <c r="N103" s="1"/>
    </row>
    <row r="104" spans="4:14" ht="30" customHeight="1">
      <c r="D104" s="2" t="s">
        <v>0</v>
      </c>
      <c r="E104" s="8">
        <v>1114601006</v>
      </c>
      <c r="F104" s="55">
        <v>45463</v>
      </c>
      <c r="G104" s="8">
        <v>1024166843</v>
      </c>
      <c r="H104" s="68">
        <v>5344.91</v>
      </c>
      <c r="I104" s="68">
        <v>5344.91</v>
      </c>
      <c r="J104" s="55">
        <v>45493</v>
      </c>
      <c r="K104" s="23">
        <v>45492</v>
      </c>
      <c r="L104" s="16">
        <f t="shared" si="2"/>
        <v>-1</v>
      </c>
      <c r="M104" s="65">
        <f t="shared" si="3"/>
        <v>-5344.91</v>
      </c>
      <c r="N104" s="1"/>
    </row>
    <row r="105" spans="4:14" ht="30" customHeight="1">
      <c r="D105" s="2" t="s">
        <v>111</v>
      </c>
      <c r="E105" s="8">
        <v>488410010</v>
      </c>
      <c r="F105" s="55">
        <v>45463</v>
      </c>
      <c r="G105" s="8" t="s">
        <v>112</v>
      </c>
      <c r="H105" s="68">
        <v>275.92</v>
      </c>
      <c r="I105" s="68">
        <v>226.16</v>
      </c>
      <c r="J105" s="55">
        <v>45488</v>
      </c>
      <c r="K105" s="23">
        <v>45489</v>
      </c>
      <c r="L105" s="16">
        <f t="shared" si="2"/>
        <v>1</v>
      </c>
      <c r="M105" s="65">
        <f t="shared" si="3"/>
        <v>226.16</v>
      </c>
      <c r="N105" s="1"/>
    </row>
    <row r="106" spans="4:14" ht="30" customHeight="1">
      <c r="D106" s="2" t="s">
        <v>113</v>
      </c>
      <c r="E106" s="8">
        <v>4570150278</v>
      </c>
      <c r="F106" s="55">
        <v>45468</v>
      </c>
      <c r="G106" s="8" t="s">
        <v>114</v>
      </c>
      <c r="H106" s="68">
        <v>746.12</v>
      </c>
      <c r="I106" s="68">
        <v>611.57000000000005</v>
      </c>
      <c r="J106" s="55">
        <v>45430</v>
      </c>
      <c r="K106" s="23">
        <v>45428</v>
      </c>
      <c r="L106" s="16">
        <f t="shared" si="2"/>
        <v>-2</v>
      </c>
      <c r="M106" s="65">
        <f t="shared" si="3"/>
        <v>-1223.1400000000001</v>
      </c>
      <c r="N106" s="1"/>
    </row>
    <row r="107" spans="4:14" ht="30" customHeight="1">
      <c r="D107" s="2" t="s">
        <v>76</v>
      </c>
      <c r="E107" s="8">
        <v>3357090129</v>
      </c>
      <c r="F107" s="55">
        <v>45470</v>
      </c>
      <c r="G107" s="8" t="s">
        <v>115</v>
      </c>
      <c r="H107" s="68">
        <v>350.14</v>
      </c>
      <c r="I107" s="68">
        <v>287</v>
      </c>
      <c r="J107" s="55">
        <v>45477</v>
      </c>
      <c r="K107" s="23">
        <v>45477</v>
      </c>
      <c r="L107" s="16">
        <f t="shared" si="2"/>
        <v>0</v>
      </c>
      <c r="M107" s="65">
        <f t="shared" si="3"/>
        <v>0</v>
      </c>
      <c r="N107" s="1"/>
    </row>
    <row r="108" spans="4:14" ht="30" customHeight="1">
      <c r="D108" s="2" t="s">
        <v>39</v>
      </c>
      <c r="E108" s="8">
        <v>1832210684</v>
      </c>
      <c r="F108" s="55">
        <v>45473</v>
      </c>
      <c r="G108" s="8" t="s">
        <v>116</v>
      </c>
      <c r="H108" s="68">
        <v>1633.58</v>
      </c>
      <c r="I108" s="68">
        <v>1339</v>
      </c>
      <c r="J108" s="55">
        <v>45504</v>
      </c>
      <c r="K108" s="23">
        <v>45504</v>
      </c>
      <c r="L108" s="16">
        <f t="shared" si="2"/>
        <v>0</v>
      </c>
      <c r="M108" s="65">
        <f t="shared" si="3"/>
        <v>0</v>
      </c>
      <c r="N108" s="1"/>
    </row>
    <row r="109" spans="4:14" ht="30" customHeight="1">
      <c r="D109" s="70" t="s">
        <v>29</v>
      </c>
      <c r="E109" s="22">
        <v>487700015</v>
      </c>
      <c r="F109" s="23">
        <v>45473</v>
      </c>
      <c r="G109" s="22" t="s">
        <v>117</v>
      </c>
      <c r="H109" s="71">
        <v>3840.35</v>
      </c>
      <c r="I109" s="71">
        <v>0</v>
      </c>
      <c r="J109" s="23">
        <v>45534</v>
      </c>
      <c r="K109" s="23">
        <v>45534</v>
      </c>
      <c r="L109" s="16">
        <f t="shared" si="2"/>
        <v>0</v>
      </c>
      <c r="M109" s="65">
        <f t="shared" si="3"/>
        <v>0</v>
      </c>
      <c r="N109" s="1"/>
    </row>
    <row r="110" spans="4:14" ht="30" customHeight="1">
      <c r="D110" s="2" t="s">
        <v>29</v>
      </c>
      <c r="E110" s="8">
        <v>487700015</v>
      </c>
      <c r="F110" s="55">
        <v>45473</v>
      </c>
      <c r="G110" s="8" t="s">
        <v>118</v>
      </c>
      <c r="H110" s="68">
        <v>70440.02</v>
      </c>
      <c r="I110" s="68">
        <v>70440.02</v>
      </c>
      <c r="J110" s="55">
        <v>45473</v>
      </c>
      <c r="K110" s="55">
        <v>45477</v>
      </c>
      <c r="L110" s="13">
        <f t="shared" si="2"/>
        <v>4</v>
      </c>
      <c r="M110" s="65">
        <f t="shared" si="3"/>
        <v>281760.08</v>
      </c>
      <c r="N110" s="1"/>
    </row>
    <row r="111" spans="4:14" ht="30" customHeight="1">
      <c r="D111" s="2" t="s">
        <v>119</v>
      </c>
      <c r="E111" s="72" t="s">
        <v>120</v>
      </c>
      <c r="F111" s="55">
        <v>45473</v>
      </c>
      <c r="G111" s="8">
        <v>24021378</v>
      </c>
      <c r="H111" s="68">
        <v>829.6</v>
      </c>
      <c r="I111" s="68">
        <v>680</v>
      </c>
      <c r="J111" s="55">
        <v>45484</v>
      </c>
      <c r="K111" s="55">
        <v>45485</v>
      </c>
      <c r="L111" s="13">
        <f t="shared" si="2"/>
        <v>1</v>
      </c>
      <c r="M111" s="65">
        <f t="shared" si="3"/>
        <v>680</v>
      </c>
      <c r="N111" s="1"/>
    </row>
    <row r="112" spans="4:14" ht="30" customHeight="1">
      <c r="D112" s="2" t="s">
        <v>97</v>
      </c>
      <c r="E112" s="72" t="s">
        <v>121</v>
      </c>
      <c r="F112" s="55">
        <v>45473</v>
      </c>
      <c r="G112" s="8" t="s">
        <v>122</v>
      </c>
      <c r="H112" s="68">
        <v>805.2</v>
      </c>
      <c r="I112" s="68">
        <v>660</v>
      </c>
      <c r="J112" s="55">
        <v>45503</v>
      </c>
      <c r="K112" s="55">
        <v>45503</v>
      </c>
      <c r="L112" s="13">
        <f t="shared" si="2"/>
        <v>0</v>
      </c>
      <c r="M112" s="65">
        <f t="shared" si="3"/>
        <v>0</v>
      </c>
      <c r="N112" s="1"/>
    </row>
    <row r="113" spans="4:14" ht="30" customHeight="1">
      <c r="D113" s="8" t="s">
        <v>123</v>
      </c>
      <c r="E113" s="8">
        <v>1706500681</v>
      </c>
      <c r="F113" s="55">
        <v>45474</v>
      </c>
      <c r="G113" s="8">
        <v>10</v>
      </c>
      <c r="H113" s="73">
        <v>25.9</v>
      </c>
      <c r="I113" s="73">
        <v>25.9</v>
      </c>
      <c r="J113" s="23">
        <v>45474</v>
      </c>
      <c r="K113" s="55">
        <v>45474</v>
      </c>
      <c r="L113" s="13">
        <f>+K113-J113</f>
        <v>0</v>
      </c>
      <c r="M113" s="65">
        <f t="shared" si="3"/>
        <v>0</v>
      </c>
      <c r="N113" s="1"/>
    </row>
    <row r="114" spans="4:14" ht="30" customHeight="1">
      <c r="D114" s="8" t="s">
        <v>71</v>
      </c>
      <c r="E114" s="8">
        <v>2360360685</v>
      </c>
      <c r="F114" s="55">
        <v>45475</v>
      </c>
      <c r="G114" s="8">
        <v>751</v>
      </c>
      <c r="H114" s="73">
        <v>148.30000000000001</v>
      </c>
      <c r="I114" s="8">
        <v>126.61</v>
      </c>
      <c r="J114" s="23">
        <v>45475</v>
      </c>
      <c r="K114" s="55">
        <v>45474</v>
      </c>
      <c r="L114" s="13">
        <f t="shared" ref="L114:L157" si="4">+K114-J114</f>
        <v>-1</v>
      </c>
      <c r="M114" s="65">
        <f t="shared" si="3"/>
        <v>-126.61</v>
      </c>
      <c r="N114" s="1"/>
    </row>
    <row r="115" spans="4:14" ht="30" customHeight="1">
      <c r="D115" s="8" t="s">
        <v>4</v>
      </c>
      <c r="E115" s="8">
        <v>1222450684</v>
      </c>
      <c r="F115" s="55">
        <v>45476</v>
      </c>
      <c r="G115" s="8" t="s">
        <v>124</v>
      </c>
      <c r="H115" s="73">
        <v>5075.2</v>
      </c>
      <c r="I115" s="73">
        <v>4275.2</v>
      </c>
      <c r="J115" s="23">
        <v>45476</v>
      </c>
      <c r="K115" s="23">
        <v>45477</v>
      </c>
      <c r="L115" s="13">
        <f t="shared" si="4"/>
        <v>1</v>
      </c>
      <c r="M115" s="65">
        <f t="shared" si="3"/>
        <v>4275.2</v>
      </c>
      <c r="N115" s="1"/>
    </row>
    <row r="116" spans="4:14" ht="30" customHeight="1">
      <c r="D116" s="8" t="s">
        <v>3</v>
      </c>
      <c r="E116" s="8">
        <v>9429840151</v>
      </c>
      <c r="F116" s="55">
        <v>45477</v>
      </c>
      <c r="G116" s="8" t="s">
        <v>125</v>
      </c>
      <c r="H116" s="73">
        <v>1623.73</v>
      </c>
      <c r="I116" s="73">
        <v>1561.28</v>
      </c>
      <c r="J116" s="23">
        <f>+F116+30</f>
        <v>45507</v>
      </c>
      <c r="K116" s="55">
        <v>45506</v>
      </c>
      <c r="L116" s="13">
        <f t="shared" si="4"/>
        <v>-1</v>
      </c>
      <c r="M116" s="65">
        <f t="shared" si="3"/>
        <v>-1561.28</v>
      </c>
      <c r="N116" s="1"/>
    </row>
    <row r="117" spans="4:14" ht="30" customHeight="1">
      <c r="D117" s="8" t="s">
        <v>11</v>
      </c>
      <c r="E117" s="8">
        <v>10185951000</v>
      </c>
      <c r="F117" s="55">
        <v>45481</v>
      </c>
      <c r="G117" s="8" t="s">
        <v>126</v>
      </c>
      <c r="H117" s="73">
        <v>2519.3000000000002</v>
      </c>
      <c r="I117" s="73">
        <v>2065</v>
      </c>
      <c r="J117" s="55">
        <v>45565</v>
      </c>
      <c r="K117" s="55">
        <v>45565</v>
      </c>
      <c r="L117" s="13">
        <f t="shared" si="4"/>
        <v>0</v>
      </c>
      <c r="M117" s="65">
        <f t="shared" si="3"/>
        <v>0</v>
      </c>
      <c r="N117" s="1"/>
    </row>
    <row r="118" spans="4:14" ht="30" customHeight="1">
      <c r="D118" s="8" t="s">
        <v>10</v>
      </c>
      <c r="E118" s="8">
        <v>1850250687</v>
      </c>
      <c r="F118" s="55">
        <v>45483</v>
      </c>
      <c r="G118" s="8">
        <v>3</v>
      </c>
      <c r="H118" s="73">
        <v>5929.2</v>
      </c>
      <c r="I118" s="73">
        <v>5029.2</v>
      </c>
      <c r="J118" s="55">
        <v>45483</v>
      </c>
      <c r="K118" s="55">
        <v>45495</v>
      </c>
      <c r="L118" s="13">
        <f t="shared" si="4"/>
        <v>12</v>
      </c>
      <c r="M118" s="65">
        <f t="shared" si="3"/>
        <v>60350.399999999994</v>
      </c>
      <c r="N118" s="1"/>
    </row>
    <row r="119" spans="4:14" ht="30" customHeight="1">
      <c r="D119" s="8" t="s">
        <v>9</v>
      </c>
      <c r="E119" s="8">
        <v>1604610681</v>
      </c>
      <c r="F119" s="55">
        <v>45484</v>
      </c>
      <c r="G119" s="8">
        <v>9</v>
      </c>
      <c r="H119" s="73">
        <v>3379.99</v>
      </c>
      <c r="I119" s="73">
        <v>3379.99</v>
      </c>
      <c r="J119" s="55">
        <v>45484</v>
      </c>
      <c r="K119" s="55">
        <v>45495</v>
      </c>
      <c r="L119" s="13">
        <f t="shared" si="4"/>
        <v>11</v>
      </c>
      <c r="M119" s="65">
        <f t="shared" si="3"/>
        <v>37179.89</v>
      </c>
      <c r="N119" s="1"/>
    </row>
    <row r="120" spans="4:14" ht="30" customHeight="1">
      <c r="D120" s="8" t="s">
        <v>8</v>
      </c>
      <c r="E120" s="8">
        <v>450130687</v>
      </c>
      <c r="F120" s="55">
        <v>45488</v>
      </c>
      <c r="G120" s="8" t="s">
        <v>127</v>
      </c>
      <c r="H120" s="73">
        <v>4123.59</v>
      </c>
      <c r="I120" s="73">
        <v>3473.59</v>
      </c>
      <c r="J120" s="55">
        <v>45488</v>
      </c>
      <c r="K120" s="55">
        <v>45495</v>
      </c>
      <c r="L120" s="13">
        <f t="shared" si="4"/>
        <v>7</v>
      </c>
      <c r="M120" s="65">
        <f t="shared" si="3"/>
        <v>24315.13</v>
      </c>
      <c r="N120" s="1"/>
    </row>
    <row r="121" spans="4:14" ht="30" customHeight="1">
      <c r="D121" s="8" t="s">
        <v>85</v>
      </c>
      <c r="E121" s="8">
        <v>1631530688</v>
      </c>
      <c r="F121" s="55">
        <v>45489</v>
      </c>
      <c r="G121" s="8">
        <v>314</v>
      </c>
      <c r="H121" s="73">
        <v>42.7</v>
      </c>
      <c r="I121" s="73">
        <v>35</v>
      </c>
      <c r="J121" s="23">
        <v>45489</v>
      </c>
      <c r="K121" s="55">
        <v>45489</v>
      </c>
      <c r="L121" s="13">
        <f t="shared" si="4"/>
        <v>0</v>
      </c>
      <c r="M121" s="65">
        <f t="shared" si="3"/>
        <v>0</v>
      </c>
      <c r="N121" s="1"/>
    </row>
    <row r="122" spans="4:14" ht="30" customHeight="1">
      <c r="D122" s="8" t="s">
        <v>1</v>
      </c>
      <c r="E122" s="8">
        <v>289360687</v>
      </c>
      <c r="F122" s="55">
        <v>45491</v>
      </c>
      <c r="G122" s="8" t="s">
        <v>128</v>
      </c>
      <c r="H122" s="73">
        <v>6280.56</v>
      </c>
      <c r="I122" s="73">
        <v>5290.56</v>
      </c>
      <c r="J122" s="55">
        <v>45511</v>
      </c>
      <c r="K122" s="55">
        <v>45541</v>
      </c>
      <c r="L122" s="13">
        <f t="shared" si="4"/>
        <v>30</v>
      </c>
      <c r="M122" s="65">
        <f t="shared" si="3"/>
        <v>158716.80000000002</v>
      </c>
      <c r="N122" s="1"/>
    </row>
    <row r="123" spans="4:14" ht="30" customHeight="1">
      <c r="D123" s="8" t="s">
        <v>111</v>
      </c>
      <c r="E123" s="8">
        <v>488410010</v>
      </c>
      <c r="F123" s="55">
        <v>45493</v>
      </c>
      <c r="G123" s="8" t="s">
        <v>129</v>
      </c>
      <c r="H123" s="73">
        <v>47.46</v>
      </c>
      <c r="I123" s="73">
        <v>38.9</v>
      </c>
      <c r="J123" s="55">
        <v>45520</v>
      </c>
      <c r="K123" s="55">
        <v>45520</v>
      </c>
      <c r="L123" s="13">
        <f t="shared" si="4"/>
        <v>0</v>
      </c>
      <c r="M123" s="65">
        <f t="shared" si="3"/>
        <v>0</v>
      </c>
      <c r="N123" s="1"/>
    </row>
    <row r="124" spans="4:14" ht="30" customHeight="1">
      <c r="D124" s="8" t="s">
        <v>130</v>
      </c>
      <c r="E124" s="8">
        <v>3929800278</v>
      </c>
      <c r="F124" s="55">
        <v>45496</v>
      </c>
      <c r="G124" s="8">
        <v>15361</v>
      </c>
      <c r="H124" s="73">
        <v>203.98</v>
      </c>
      <c r="I124" s="73">
        <v>167.2</v>
      </c>
      <c r="J124" s="55">
        <v>45527</v>
      </c>
      <c r="K124" s="23">
        <v>45527</v>
      </c>
      <c r="L124" s="13">
        <f t="shared" si="4"/>
        <v>0</v>
      </c>
      <c r="M124" s="65">
        <f t="shared" si="3"/>
        <v>0</v>
      </c>
      <c r="N124" s="1"/>
    </row>
    <row r="125" spans="4:14" ht="30" customHeight="1">
      <c r="D125" s="8" t="s">
        <v>34</v>
      </c>
      <c r="E125" s="8">
        <v>2181870680</v>
      </c>
      <c r="F125" s="55">
        <v>45497</v>
      </c>
      <c r="G125" s="8">
        <v>485</v>
      </c>
      <c r="H125" s="73">
        <v>976</v>
      </c>
      <c r="I125" s="73">
        <v>800</v>
      </c>
      <c r="J125" s="55">
        <v>45535</v>
      </c>
      <c r="K125" s="23">
        <v>45537</v>
      </c>
      <c r="L125" s="13">
        <f t="shared" si="4"/>
        <v>2</v>
      </c>
      <c r="M125" s="65">
        <f t="shared" si="3"/>
        <v>1600</v>
      </c>
      <c r="N125" s="1"/>
    </row>
    <row r="126" spans="4:14" ht="30" customHeight="1">
      <c r="D126" s="8" t="s">
        <v>0</v>
      </c>
      <c r="E126" s="8">
        <v>1114601006</v>
      </c>
      <c r="F126" s="55">
        <v>45499</v>
      </c>
      <c r="G126" s="8">
        <v>1024191768</v>
      </c>
      <c r="H126" s="73">
        <v>5716</v>
      </c>
      <c r="I126" s="73">
        <v>5716</v>
      </c>
      <c r="J126" s="55">
        <v>45529</v>
      </c>
      <c r="K126" s="23">
        <v>45527</v>
      </c>
      <c r="L126" s="13">
        <f t="shared" si="4"/>
        <v>-2</v>
      </c>
      <c r="M126" s="65">
        <f t="shared" si="3"/>
        <v>-11432</v>
      </c>
      <c r="N126" s="1"/>
    </row>
    <row r="127" spans="4:14" ht="30" customHeight="1">
      <c r="D127" s="8" t="s">
        <v>34</v>
      </c>
      <c r="E127" s="8">
        <v>2181870680</v>
      </c>
      <c r="F127" s="55">
        <v>45504</v>
      </c>
      <c r="G127" s="8">
        <v>509</v>
      </c>
      <c r="H127" s="73">
        <v>122</v>
      </c>
      <c r="I127" s="73">
        <v>100</v>
      </c>
      <c r="J127" s="55">
        <v>45535</v>
      </c>
      <c r="K127" s="23">
        <v>45537</v>
      </c>
      <c r="L127" s="13">
        <f t="shared" si="4"/>
        <v>2</v>
      </c>
      <c r="M127" s="65">
        <f t="shared" si="3"/>
        <v>200</v>
      </c>
      <c r="N127" s="1"/>
    </row>
    <row r="128" spans="4:14" ht="30" customHeight="1">
      <c r="D128" s="8" t="s">
        <v>29</v>
      </c>
      <c r="E128" s="8">
        <v>487700015</v>
      </c>
      <c r="F128" s="55">
        <v>45504</v>
      </c>
      <c r="G128" s="8" t="s">
        <v>131</v>
      </c>
      <c r="H128" s="73">
        <v>47050.04</v>
      </c>
      <c r="I128" s="73">
        <v>47050.04</v>
      </c>
      <c r="J128" s="55">
        <v>45504</v>
      </c>
      <c r="K128" s="23">
        <v>45511</v>
      </c>
      <c r="L128" s="13">
        <f t="shared" si="4"/>
        <v>7</v>
      </c>
      <c r="M128" s="65">
        <f t="shared" si="3"/>
        <v>329350.28000000003</v>
      </c>
      <c r="N128" s="1"/>
    </row>
    <row r="129" spans="4:14" ht="30" customHeight="1">
      <c r="D129" s="8" t="s">
        <v>39</v>
      </c>
      <c r="E129" s="8">
        <v>1832210684</v>
      </c>
      <c r="F129" s="55">
        <v>45504</v>
      </c>
      <c r="G129" s="8" t="s">
        <v>132</v>
      </c>
      <c r="H129" s="73">
        <v>1633.58</v>
      </c>
      <c r="I129" s="73">
        <v>1339</v>
      </c>
      <c r="J129" s="55">
        <v>45535</v>
      </c>
      <c r="K129" s="23">
        <v>45537</v>
      </c>
      <c r="L129" s="13">
        <f t="shared" si="4"/>
        <v>2</v>
      </c>
      <c r="M129" s="65">
        <f t="shared" si="3"/>
        <v>2678</v>
      </c>
      <c r="N129" s="1"/>
    </row>
    <row r="130" spans="4:14" ht="30" customHeight="1">
      <c r="D130" s="8" t="s">
        <v>29</v>
      </c>
      <c r="E130" s="8">
        <v>487700015</v>
      </c>
      <c r="F130" s="55">
        <v>45504</v>
      </c>
      <c r="G130" s="8" t="s">
        <v>133</v>
      </c>
      <c r="H130" s="73">
        <v>2270.4699999999998</v>
      </c>
      <c r="I130" s="73">
        <v>1861.04</v>
      </c>
      <c r="J130" s="55">
        <v>45565</v>
      </c>
      <c r="K130" s="23">
        <v>45565</v>
      </c>
      <c r="L130" s="13">
        <f t="shared" si="4"/>
        <v>0</v>
      </c>
      <c r="M130" s="65">
        <f t="shared" si="3"/>
        <v>0</v>
      </c>
      <c r="N130" s="1"/>
    </row>
    <row r="131" spans="4:14" ht="30" customHeight="1">
      <c r="D131" s="8" t="s">
        <v>4</v>
      </c>
      <c r="E131" s="8">
        <v>1222450684</v>
      </c>
      <c r="F131" s="55">
        <v>45509</v>
      </c>
      <c r="G131" s="8" t="s">
        <v>134</v>
      </c>
      <c r="H131" s="73">
        <v>5075.2</v>
      </c>
      <c r="I131" s="73">
        <v>4275.2</v>
      </c>
      <c r="J131" s="55">
        <v>45509</v>
      </c>
      <c r="K131" s="23">
        <v>45510</v>
      </c>
      <c r="L131" s="13">
        <f t="shared" si="4"/>
        <v>1</v>
      </c>
      <c r="M131" s="65">
        <f t="shared" si="3"/>
        <v>4275.2</v>
      </c>
      <c r="N131" s="1"/>
    </row>
    <row r="132" spans="4:14" ht="30" customHeight="1">
      <c r="D132" s="8" t="s">
        <v>6</v>
      </c>
      <c r="E132" s="8">
        <v>1265090686</v>
      </c>
      <c r="F132" s="55">
        <v>45509</v>
      </c>
      <c r="G132" s="8">
        <v>32</v>
      </c>
      <c r="H132" s="73">
        <v>666.82</v>
      </c>
      <c r="I132" s="73">
        <v>561.71</v>
      </c>
      <c r="J132" s="55">
        <v>45509</v>
      </c>
      <c r="K132" s="23">
        <v>45530</v>
      </c>
      <c r="L132" s="13">
        <f t="shared" si="4"/>
        <v>21</v>
      </c>
      <c r="M132" s="65">
        <f t="shared" si="3"/>
        <v>11795.91</v>
      </c>
      <c r="N132" s="1"/>
    </row>
    <row r="133" spans="4:14" ht="30" customHeight="1">
      <c r="D133" s="8" t="s">
        <v>3</v>
      </c>
      <c r="E133" s="8">
        <v>9429840151</v>
      </c>
      <c r="F133" s="55">
        <v>45511</v>
      </c>
      <c r="G133" s="8" t="s">
        <v>135</v>
      </c>
      <c r="H133" s="73">
        <v>1884.69</v>
      </c>
      <c r="I133" s="73">
        <v>1812.2</v>
      </c>
      <c r="J133" s="55">
        <f>+F133+30</f>
        <v>45541</v>
      </c>
      <c r="K133" s="23">
        <v>45541</v>
      </c>
      <c r="L133" s="13">
        <f t="shared" si="4"/>
        <v>0</v>
      </c>
      <c r="M133" s="65">
        <f t="shared" si="3"/>
        <v>0</v>
      </c>
      <c r="N133" s="1"/>
    </row>
    <row r="134" spans="4:14" ht="30" customHeight="1">
      <c r="D134" s="8" t="s">
        <v>136</v>
      </c>
      <c r="E134" s="8">
        <v>2368220683</v>
      </c>
      <c r="F134" s="55">
        <v>45512</v>
      </c>
      <c r="G134" s="8">
        <v>6</v>
      </c>
      <c r="H134" s="73">
        <v>6100</v>
      </c>
      <c r="I134" s="73">
        <v>5000</v>
      </c>
      <c r="J134" s="55">
        <v>45542</v>
      </c>
      <c r="K134" s="23">
        <v>45541</v>
      </c>
      <c r="L134" s="13">
        <f t="shared" si="4"/>
        <v>-1</v>
      </c>
      <c r="M134" s="65">
        <f t="shared" ref="M134:M197" si="5">L134*I134</f>
        <v>-5000</v>
      </c>
      <c r="N134" s="1"/>
    </row>
    <row r="135" spans="4:14" ht="30" customHeight="1">
      <c r="D135" s="8" t="s">
        <v>1</v>
      </c>
      <c r="E135" s="8">
        <v>289360687</v>
      </c>
      <c r="F135" s="55">
        <v>45513</v>
      </c>
      <c r="G135" s="8" t="s">
        <v>137</v>
      </c>
      <c r="H135" s="73">
        <v>7295.6</v>
      </c>
      <c r="I135" s="73">
        <v>6145.6</v>
      </c>
      <c r="J135" s="55">
        <v>45513</v>
      </c>
      <c r="K135" s="23">
        <v>45512</v>
      </c>
      <c r="L135" s="13">
        <f t="shared" si="4"/>
        <v>-1</v>
      </c>
      <c r="M135" s="65">
        <f t="shared" si="5"/>
        <v>-6145.6</v>
      </c>
      <c r="N135" s="1"/>
    </row>
    <row r="136" spans="4:14" ht="30" customHeight="1">
      <c r="D136" s="8" t="s">
        <v>43</v>
      </c>
      <c r="E136" s="8">
        <v>2313821007</v>
      </c>
      <c r="F136" s="55">
        <v>45516</v>
      </c>
      <c r="G136" s="8" t="s">
        <v>138</v>
      </c>
      <c r="H136" s="73">
        <v>3542.27</v>
      </c>
      <c r="I136" s="73">
        <v>2903.5</v>
      </c>
      <c r="J136" s="55">
        <v>45546</v>
      </c>
      <c r="K136" s="23">
        <v>45546</v>
      </c>
      <c r="L136" s="13">
        <f t="shared" si="4"/>
        <v>0</v>
      </c>
      <c r="M136" s="65">
        <f t="shared" si="5"/>
        <v>0</v>
      </c>
      <c r="N136" s="1"/>
    </row>
    <row r="137" spans="4:14" ht="30" customHeight="1">
      <c r="D137" s="8" t="s">
        <v>111</v>
      </c>
      <c r="E137" s="8">
        <v>488410010</v>
      </c>
      <c r="F137" s="55">
        <v>45524</v>
      </c>
      <c r="G137" s="8" t="s">
        <v>139</v>
      </c>
      <c r="H137" s="73">
        <v>47.46</v>
      </c>
      <c r="I137" s="73">
        <v>38.9</v>
      </c>
      <c r="J137" s="55">
        <v>45551</v>
      </c>
      <c r="K137" s="23">
        <v>45552</v>
      </c>
      <c r="L137" s="13">
        <f t="shared" si="4"/>
        <v>1</v>
      </c>
      <c r="M137" s="65">
        <f t="shared" si="5"/>
        <v>38.9</v>
      </c>
      <c r="N137" s="1"/>
    </row>
    <row r="138" spans="4:14" ht="30" customHeight="1">
      <c r="D138" s="8" t="s">
        <v>140</v>
      </c>
      <c r="E138" s="8">
        <v>2397430394</v>
      </c>
      <c r="F138" s="55">
        <v>45531</v>
      </c>
      <c r="G138" s="8" t="s">
        <v>141</v>
      </c>
      <c r="H138" s="73">
        <v>206.18</v>
      </c>
      <c r="I138" s="73">
        <v>169</v>
      </c>
      <c r="J138" s="55">
        <f>+F138+30</f>
        <v>45561</v>
      </c>
      <c r="K138" s="23">
        <v>45562</v>
      </c>
      <c r="L138" s="13">
        <f t="shared" si="4"/>
        <v>1</v>
      </c>
      <c r="M138" s="65">
        <f t="shared" si="5"/>
        <v>169</v>
      </c>
      <c r="N138" s="1"/>
    </row>
    <row r="139" spans="4:14" ht="30" customHeight="1">
      <c r="D139" s="8" t="s">
        <v>0</v>
      </c>
      <c r="E139" s="8">
        <v>1114601006</v>
      </c>
      <c r="F139" s="55">
        <v>45533</v>
      </c>
      <c r="G139" s="8">
        <v>1024217057</v>
      </c>
      <c r="H139" s="73">
        <v>7422.12</v>
      </c>
      <c r="I139" s="73">
        <v>7422.12</v>
      </c>
      <c r="J139" s="55">
        <v>45563</v>
      </c>
      <c r="K139" s="23">
        <v>45562</v>
      </c>
      <c r="L139" s="13">
        <f t="shared" si="4"/>
        <v>-1</v>
      </c>
      <c r="M139" s="65">
        <f t="shared" si="5"/>
        <v>-7422.12</v>
      </c>
      <c r="N139" s="1"/>
    </row>
    <row r="140" spans="4:14" ht="30" customHeight="1">
      <c r="D140" s="8" t="s">
        <v>29</v>
      </c>
      <c r="E140" s="8">
        <v>487700015</v>
      </c>
      <c r="F140" s="55">
        <v>45535</v>
      </c>
      <c r="G140" s="8" t="s">
        <v>142</v>
      </c>
      <c r="H140" s="73">
        <v>3591.53</v>
      </c>
      <c r="I140" s="73">
        <v>2943.88</v>
      </c>
      <c r="J140" s="55">
        <v>45595</v>
      </c>
      <c r="K140" s="23">
        <v>45595</v>
      </c>
      <c r="L140" s="13">
        <f t="shared" si="4"/>
        <v>0</v>
      </c>
      <c r="M140" s="65">
        <f t="shared" si="5"/>
        <v>0</v>
      </c>
      <c r="N140" s="1"/>
    </row>
    <row r="141" spans="4:14" ht="30" customHeight="1">
      <c r="D141" s="8" t="s">
        <v>7</v>
      </c>
      <c r="E141" s="8">
        <v>1994380689</v>
      </c>
      <c r="F141" s="55">
        <v>45535</v>
      </c>
      <c r="G141" s="8" t="s">
        <v>143</v>
      </c>
      <c r="H141" s="73">
        <v>658.8</v>
      </c>
      <c r="I141" s="73">
        <v>540</v>
      </c>
      <c r="J141" s="55">
        <v>45596</v>
      </c>
      <c r="K141" s="23">
        <v>45596</v>
      </c>
      <c r="L141" s="13">
        <f t="shared" si="4"/>
        <v>0</v>
      </c>
      <c r="M141" s="65">
        <f t="shared" si="5"/>
        <v>0</v>
      </c>
      <c r="N141" s="1"/>
    </row>
    <row r="142" spans="4:14" ht="30" customHeight="1">
      <c r="D142" s="8" t="s">
        <v>29</v>
      </c>
      <c r="E142" s="8">
        <v>487700015</v>
      </c>
      <c r="F142" s="55">
        <v>45535</v>
      </c>
      <c r="G142" s="8" t="s">
        <v>144</v>
      </c>
      <c r="H142" s="73">
        <v>64128.97</v>
      </c>
      <c r="I142" s="73">
        <v>64128.97</v>
      </c>
      <c r="J142" s="55">
        <v>45535</v>
      </c>
      <c r="K142" s="23">
        <v>45552</v>
      </c>
      <c r="L142" s="13">
        <f t="shared" si="4"/>
        <v>17</v>
      </c>
      <c r="M142" s="65">
        <f t="shared" si="5"/>
        <v>1090192.49</v>
      </c>
      <c r="N142" s="1"/>
    </row>
    <row r="143" spans="4:14" ht="30" customHeight="1">
      <c r="D143" s="8" t="s">
        <v>39</v>
      </c>
      <c r="E143" s="8">
        <v>1832210684</v>
      </c>
      <c r="F143" s="55">
        <v>45535</v>
      </c>
      <c r="G143" s="8" t="s">
        <v>145</v>
      </c>
      <c r="H143" s="73">
        <v>1633.58</v>
      </c>
      <c r="I143" s="73">
        <v>1339</v>
      </c>
      <c r="J143" s="55">
        <v>45565</v>
      </c>
      <c r="K143" s="23">
        <v>45565</v>
      </c>
      <c r="L143" s="13">
        <f t="shared" si="4"/>
        <v>0</v>
      </c>
      <c r="M143" s="65">
        <f t="shared" si="5"/>
        <v>0</v>
      </c>
      <c r="N143" s="1"/>
    </row>
    <row r="144" spans="4:14" ht="30" customHeight="1">
      <c r="D144" s="8" t="s">
        <v>146</v>
      </c>
      <c r="E144" s="8">
        <v>2164550507</v>
      </c>
      <c r="F144" s="55">
        <v>45536</v>
      </c>
      <c r="G144" s="8">
        <v>21</v>
      </c>
      <c r="H144" s="73">
        <v>6222</v>
      </c>
      <c r="I144" s="73">
        <v>5100</v>
      </c>
      <c r="J144" s="55">
        <v>45566</v>
      </c>
      <c r="K144" s="23">
        <v>45566</v>
      </c>
      <c r="L144" s="13">
        <f t="shared" si="4"/>
        <v>0</v>
      </c>
      <c r="M144" s="65">
        <f t="shared" si="5"/>
        <v>0</v>
      </c>
      <c r="N144" s="1"/>
    </row>
    <row r="145" spans="4:14" ht="30" customHeight="1">
      <c r="D145" s="8" t="s">
        <v>4</v>
      </c>
      <c r="E145" s="8">
        <v>1222450684</v>
      </c>
      <c r="F145" s="55">
        <v>45541</v>
      </c>
      <c r="G145" s="8" t="s">
        <v>147</v>
      </c>
      <c r="H145" s="73">
        <v>5075.2</v>
      </c>
      <c r="I145" s="73">
        <v>4275.2</v>
      </c>
      <c r="J145" s="55">
        <v>45541</v>
      </c>
      <c r="K145" s="23">
        <v>45541</v>
      </c>
      <c r="L145" s="13">
        <f t="shared" si="4"/>
        <v>0</v>
      </c>
      <c r="M145" s="65">
        <f t="shared" si="5"/>
        <v>0</v>
      </c>
      <c r="N145" s="1"/>
    </row>
    <row r="146" spans="4:14" ht="30" customHeight="1">
      <c r="D146" s="8" t="s">
        <v>3</v>
      </c>
      <c r="E146" s="8">
        <v>9429840151</v>
      </c>
      <c r="F146" s="55">
        <v>45544</v>
      </c>
      <c r="G146" s="8" t="s">
        <v>148</v>
      </c>
      <c r="H146" s="73">
        <v>1413.52</v>
      </c>
      <c r="I146" s="73">
        <v>1359.15</v>
      </c>
      <c r="J146" s="55">
        <f>+F146+30</f>
        <v>45574</v>
      </c>
      <c r="K146" s="23">
        <v>45574</v>
      </c>
      <c r="L146" s="13">
        <f t="shared" si="4"/>
        <v>0</v>
      </c>
      <c r="M146" s="65">
        <f t="shared" si="5"/>
        <v>0</v>
      </c>
      <c r="N146" s="1"/>
    </row>
    <row r="147" spans="4:14" ht="30" customHeight="1">
      <c r="D147" s="8" t="s">
        <v>86</v>
      </c>
      <c r="E147" s="8">
        <v>1497070381</v>
      </c>
      <c r="F147" s="55">
        <v>45544</v>
      </c>
      <c r="G147" s="8" t="s">
        <v>149</v>
      </c>
      <c r="H147" s="73">
        <v>41.14</v>
      </c>
      <c r="I147" s="73">
        <v>33.72</v>
      </c>
      <c r="J147" s="55">
        <v>45544</v>
      </c>
      <c r="K147" s="23">
        <v>45541</v>
      </c>
      <c r="L147" s="13">
        <f t="shared" si="4"/>
        <v>-3</v>
      </c>
      <c r="M147" s="65">
        <f t="shared" si="5"/>
        <v>-101.16</v>
      </c>
      <c r="N147" s="1"/>
    </row>
    <row r="148" spans="4:14" ht="30" customHeight="1">
      <c r="D148" s="8" t="s">
        <v>6</v>
      </c>
      <c r="E148" s="8">
        <v>1265090686</v>
      </c>
      <c r="F148" s="55">
        <v>45545</v>
      </c>
      <c r="G148" s="8">
        <v>36</v>
      </c>
      <c r="H148" s="73">
        <v>4060.16</v>
      </c>
      <c r="I148" s="73">
        <v>3420.16</v>
      </c>
      <c r="J148" s="55">
        <v>45545</v>
      </c>
      <c r="K148" s="23">
        <v>45579</v>
      </c>
      <c r="L148" s="13">
        <f t="shared" si="4"/>
        <v>34</v>
      </c>
      <c r="M148" s="65">
        <f t="shared" si="5"/>
        <v>116285.44</v>
      </c>
      <c r="N148" s="1"/>
    </row>
    <row r="149" spans="4:14" ht="30" customHeight="1">
      <c r="D149" s="8" t="s">
        <v>111</v>
      </c>
      <c r="E149" s="8">
        <v>488410010</v>
      </c>
      <c r="F149" s="55">
        <v>45555</v>
      </c>
      <c r="G149" s="8" t="s">
        <v>150</v>
      </c>
      <c r="H149" s="73">
        <v>47.46</v>
      </c>
      <c r="I149" s="73">
        <v>38.9</v>
      </c>
      <c r="J149" s="55">
        <v>45580</v>
      </c>
      <c r="K149" s="23">
        <v>45580</v>
      </c>
      <c r="L149" s="13">
        <f t="shared" si="4"/>
        <v>0</v>
      </c>
      <c r="M149" s="65">
        <f t="shared" si="5"/>
        <v>0</v>
      </c>
      <c r="N149" s="1"/>
    </row>
    <row r="150" spans="4:14" ht="30" customHeight="1">
      <c r="D150" s="8" t="s">
        <v>0</v>
      </c>
      <c r="E150" s="8">
        <v>1114601006</v>
      </c>
      <c r="F150" s="55">
        <v>45558</v>
      </c>
      <c r="G150" s="8">
        <v>1024239613</v>
      </c>
      <c r="H150" s="73">
        <v>6035.57</v>
      </c>
      <c r="I150" s="73">
        <v>6035.57</v>
      </c>
      <c r="J150" s="55">
        <v>45588</v>
      </c>
      <c r="K150" s="23">
        <v>45589</v>
      </c>
      <c r="L150" s="13">
        <f t="shared" si="4"/>
        <v>1</v>
      </c>
      <c r="M150" s="65">
        <f t="shared" si="5"/>
        <v>6035.57</v>
      </c>
      <c r="N150" s="1"/>
    </row>
    <row r="151" spans="4:14" ht="30" customHeight="1">
      <c r="D151" s="8" t="s">
        <v>113</v>
      </c>
      <c r="E151" s="8">
        <v>4570150278</v>
      </c>
      <c r="F151" s="55">
        <v>45560</v>
      </c>
      <c r="G151" s="8" t="s">
        <v>151</v>
      </c>
      <c r="H151" s="73">
        <v>746.12</v>
      </c>
      <c r="I151" s="73">
        <v>611.57000000000005</v>
      </c>
      <c r="J151" s="55">
        <v>45603</v>
      </c>
      <c r="K151" s="23">
        <v>45602</v>
      </c>
      <c r="L151" s="13">
        <f t="shared" si="4"/>
        <v>-1</v>
      </c>
      <c r="M151" s="65">
        <f t="shared" si="5"/>
        <v>-611.57000000000005</v>
      </c>
      <c r="N151" s="1"/>
    </row>
    <row r="152" spans="4:14" ht="30" customHeight="1">
      <c r="D152" s="8" t="s">
        <v>97</v>
      </c>
      <c r="E152" s="8">
        <v>566000675</v>
      </c>
      <c r="F152" s="55">
        <v>45565</v>
      </c>
      <c r="G152" s="8" t="s">
        <v>152</v>
      </c>
      <c r="H152" s="73">
        <v>805.2</v>
      </c>
      <c r="I152" s="73">
        <v>660</v>
      </c>
      <c r="J152" s="55">
        <v>45595</v>
      </c>
      <c r="K152" s="23">
        <v>45595</v>
      </c>
      <c r="L152" s="13">
        <f t="shared" si="4"/>
        <v>0</v>
      </c>
      <c r="M152" s="65">
        <f t="shared" si="5"/>
        <v>0</v>
      </c>
      <c r="N152" s="1"/>
    </row>
    <row r="153" spans="4:14" ht="30" customHeight="1">
      <c r="D153" s="8" t="s">
        <v>34</v>
      </c>
      <c r="E153" s="8">
        <v>2181870680</v>
      </c>
      <c r="F153" s="55">
        <v>45565</v>
      </c>
      <c r="G153" s="8">
        <v>649</v>
      </c>
      <c r="H153" s="73">
        <v>3050</v>
      </c>
      <c r="I153" s="73">
        <v>2500</v>
      </c>
      <c r="J153" s="55">
        <v>45596</v>
      </c>
      <c r="K153" s="23">
        <v>45596</v>
      </c>
      <c r="L153" s="13">
        <f t="shared" si="4"/>
        <v>0</v>
      </c>
      <c r="M153" s="65">
        <f t="shared" si="5"/>
        <v>0</v>
      </c>
      <c r="N153" s="1"/>
    </row>
    <row r="154" spans="4:14" ht="30" customHeight="1">
      <c r="D154" s="8" t="s">
        <v>29</v>
      </c>
      <c r="E154" s="8">
        <v>487700015</v>
      </c>
      <c r="F154" s="55">
        <v>45565</v>
      </c>
      <c r="G154" s="8" t="s">
        <v>153</v>
      </c>
      <c r="H154" s="73">
        <v>39878.9</v>
      </c>
      <c r="I154" s="73">
        <v>39878.9</v>
      </c>
      <c r="J154" s="55">
        <v>45565</v>
      </c>
      <c r="K154" s="23">
        <v>45589</v>
      </c>
      <c r="L154" s="13">
        <f t="shared" si="4"/>
        <v>24</v>
      </c>
      <c r="M154" s="65">
        <f t="shared" si="5"/>
        <v>957093.60000000009</v>
      </c>
      <c r="N154" s="1"/>
    </row>
    <row r="155" spans="4:14" ht="30" customHeight="1">
      <c r="D155" s="8" t="s">
        <v>39</v>
      </c>
      <c r="E155" s="8">
        <v>1832210684</v>
      </c>
      <c r="F155" s="55">
        <v>45565</v>
      </c>
      <c r="G155" s="8" t="s">
        <v>154</v>
      </c>
      <c r="H155" s="73">
        <v>1633.58</v>
      </c>
      <c r="I155" s="73">
        <v>1339</v>
      </c>
      <c r="J155" s="55">
        <v>45596</v>
      </c>
      <c r="K155" s="23">
        <v>45596</v>
      </c>
      <c r="L155" s="13">
        <f t="shared" si="4"/>
        <v>0</v>
      </c>
      <c r="M155" s="65">
        <f t="shared" si="5"/>
        <v>0</v>
      </c>
      <c r="N155" s="1"/>
    </row>
    <row r="156" spans="4:14" ht="30" customHeight="1">
      <c r="D156" s="8" t="s">
        <v>29</v>
      </c>
      <c r="E156" s="8">
        <v>487700015</v>
      </c>
      <c r="F156" s="55">
        <v>45565</v>
      </c>
      <c r="G156" s="8" t="s">
        <v>155</v>
      </c>
      <c r="H156" s="73">
        <v>2169.5700000000002</v>
      </c>
      <c r="I156" s="73">
        <v>1778.34</v>
      </c>
      <c r="J156" s="55">
        <v>45626</v>
      </c>
      <c r="K156" s="23">
        <v>45628</v>
      </c>
      <c r="L156" s="13">
        <f t="shared" si="4"/>
        <v>2</v>
      </c>
      <c r="M156" s="65">
        <f t="shared" si="5"/>
        <v>3556.68</v>
      </c>
      <c r="N156" s="1"/>
    </row>
    <row r="157" spans="4:14" ht="30" customHeight="1">
      <c r="D157" s="8" t="s">
        <v>130</v>
      </c>
      <c r="E157" s="8">
        <v>3929800278</v>
      </c>
      <c r="F157" s="55">
        <v>45565</v>
      </c>
      <c r="G157" s="8">
        <v>19284</v>
      </c>
      <c r="H157" s="73">
        <v>146.4</v>
      </c>
      <c r="I157" s="73">
        <v>120</v>
      </c>
      <c r="J157" s="55">
        <v>45596</v>
      </c>
      <c r="K157" s="23">
        <v>45596</v>
      </c>
      <c r="L157" s="13">
        <f t="shared" si="4"/>
        <v>0</v>
      </c>
      <c r="M157" s="65">
        <f t="shared" si="5"/>
        <v>0</v>
      </c>
      <c r="N157" s="1"/>
    </row>
    <row r="158" spans="4:14" ht="30" customHeight="1">
      <c r="D158" s="2" t="s">
        <v>4</v>
      </c>
      <c r="E158" s="8">
        <v>1222450684</v>
      </c>
      <c r="F158" s="55">
        <v>45568</v>
      </c>
      <c r="G158" s="8" t="s">
        <v>156</v>
      </c>
      <c r="H158" s="56">
        <v>5075.2</v>
      </c>
      <c r="I158" s="56">
        <v>4275.2</v>
      </c>
      <c r="J158" s="23">
        <v>45568</v>
      </c>
      <c r="K158" s="55">
        <v>45568</v>
      </c>
      <c r="L158" s="13">
        <f>+K158-J158</f>
        <v>0</v>
      </c>
      <c r="M158" s="65">
        <f t="shared" si="5"/>
        <v>0</v>
      </c>
      <c r="N158" s="1"/>
    </row>
    <row r="159" spans="4:14" ht="30" customHeight="1">
      <c r="D159" s="2" t="s">
        <v>157</v>
      </c>
      <c r="E159" s="8">
        <v>5546030015</v>
      </c>
      <c r="F159" s="55">
        <v>45569</v>
      </c>
      <c r="G159" s="8" t="s">
        <v>158</v>
      </c>
      <c r="H159" s="56">
        <v>695.4</v>
      </c>
      <c r="I159" s="56">
        <v>570</v>
      </c>
      <c r="J159" s="23">
        <f>+F159+30</f>
        <v>45599</v>
      </c>
      <c r="K159" s="23">
        <v>45600</v>
      </c>
      <c r="L159" s="13">
        <f t="shared" ref="L159:L208" si="6">+K159-J159</f>
        <v>1</v>
      </c>
      <c r="M159" s="65">
        <f t="shared" si="5"/>
        <v>570</v>
      </c>
      <c r="N159" s="1"/>
    </row>
    <row r="160" spans="4:14" ht="30" customHeight="1">
      <c r="D160" s="2" t="s">
        <v>2</v>
      </c>
      <c r="E160" s="8">
        <v>1842540682</v>
      </c>
      <c r="F160" s="55">
        <v>45570</v>
      </c>
      <c r="G160" s="8">
        <v>36</v>
      </c>
      <c r="H160" s="56">
        <v>2350.4</v>
      </c>
      <c r="I160" s="56">
        <v>2000.4</v>
      </c>
      <c r="J160" s="55">
        <v>45570</v>
      </c>
      <c r="K160" s="55">
        <v>45572</v>
      </c>
      <c r="L160" s="13">
        <f t="shared" si="6"/>
        <v>2</v>
      </c>
      <c r="M160" s="65">
        <f t="shared" si="5"/>
        <v>4000.8</v>
      </c>
      <c r="N160" s="1"/>
    </row>
    <row r="161" spans="4:14" ht="30" customHeight="1">
      <c r="D161" s="2" t="s">
        <v>11</v>
      </c>
      <c r="E161" s="8">
        <v>10185951000</v>
      </c>
      <c r="F161" s="55">
        <v>45572</v>
      </c>
      <c r="G161" s="8" t="s">
        <v>159</v>
      </c>
      <c r="H161" s="56">
        <v>2519.3000000000002</v>
      </c>
      <c r="I161" s="56">
        <v>2065</v>
      </c>
      <c r="J161" s="55">
        <v>45657</v>
      </c>
      <c r="K161" s="55">
        <v>45680</v>
      </c>
      <c r="L161" s="13">
        <f t="shared" si="6"/>
        <v>23</v>
      </c>
      <c r="M161" s="65">
        <f t="shared" si="5"/>
        <v>47495</v>
      </c>
      <c r="N161" s="1"/>
    </row>
    <row r="162" spans="4:14" ht="30" customHeight="1">
      <c r="D162" s="2" t="s">
        <v>3</v>
      </c>
      <c r="E162" s="8">
        <v>9429840151</v>
      </c>
      <c r="F162" s="55">
        <v>45574</v>
      </c>
      <c r="G162" s="8" t="s">
        <v>160</v>
      </c>
      <c r="H162" s="56">
        <v>1942.68</v>
      </c>
      <c r="I162" s="56">
        <v>1867.96</v>
      </c>
      <c r="J162" s="55">
        <f>+F162+30</f>
        <v>45604</v>
      </c>
      <c r="K162" s="55">
        <v>45607</v>
      </c>
      <c r="L162" s="13">
        <f t="shared" si="6"/>
        <v>3</v>
      </c>
      <c r="M162" s="65">
        <f t="shared" si="5"/>
        <v>5603.88</v>
      </c>
      <c r="N162" s="1"/>
    </row>
    <row r="163" spans="4:14" ht="30" customHeight="1">
      <c r="D163" s="2" t="s">
        <v>161</v>
      </c>
      <c r="E163" s="8">
        <v>8218711219</v>
      </c>
      <c r="F163" s="55">
        <v>45574</v>
      </c>
      <c r="G163" s="24">
        <v>45963</v>
      </c>
      <c r="H163" s="56">
        <v>505.87</v>
      </c>
      <c r="I163" s="56">
        <v>414.65</v>
      </c>
      <c r="J163" s="55">
        <v>45581</v>
      </c>
      <c r="K163" s="55">
        <v>45579</v>
      </c>
      <c r="L163" s="13">
        <f t="shared" si="6"/>
        <v>-2</v>
      </c>
      <c r="M163" s="65">
        <f t="shared" si="5"/>
        <v>-829.3</v>
      </c>
      <c r="N163" s="1"/>
    </row>
    <row r="164" spans="4:14" ht="30" customHeight="1">
      <c r="D164" s="2" t="s">
        <v>162</v>
      </c>
      <c r="E164" s="8">
        <v>1114601006</v>
      </c>
      <c r="F164" s="55">
        <v>45582</v>
      </c>
      <c r="G164" s="8">
        <v>2024077014</v>
      </c>
      <c r="H164" s="56">
        <v>9.76</v>
      </c>
      <c r="I164" s="56">
        <v>8</v>
      </c>
      <c r="J164" s="55">
        <f>+F164+30</f>
        <v>45612</v>
      </c>
      <c r="K164" s="55">
        <v>45611</v>
      </c>
      <c r="L164" s="13">
        <f t="shared" si="6"/>
        <v>-1</v>
      </c>
      <c r="M164" s="65">
        <f t="shared" si="5"/>
        <v>-8</v>
      </c>
      <c r="N164" s="1"/>
    </row>
    <row r="165" spans="4:14" ht="30" customHeight="1">
      <c r="D165" s="2" t="s">
        <v>111</v>
      </c>
      <c r="E165" s="8">
        <v>488410010</v>
      </c>
      <c r="F165" s="55">
        <v>45586</v>
      </c>
      <c r="G165" s="8" t="s">
        <v>163</v>
      </c>
      <c r="H165" s="56">
        <v>47.46</v>
      </c>
      <c r="I165" s="56">
        <v>38.9</v>
      </c>
      <c r="J165" s="55">
        <v>45611</v>
      </c>
      <c r="K165" s="55">
        <v>45611</v>
      </c>
      <c r="L165" s="13">
        <f t="shared" si="6"/>
        <v>0</v>
      </c>
      <c r="M165" s="65">
        <f t="shared" si="5"/>
        <v>0</v>
      </c>
      <c r="N165" s="1"/>
    </row>
    <row r="166" spans="4:14" ht="30" customHeight="1">
      <c r="D166" s="2" t="s">
        <v>110</v>
      </c>
      <c r="E166" s="8">
        <v>12979880155</v>
      </c>
      <c r="F166" s="55">
        <v>45587</v>
      </c>
      <c r="G166" s="8">
        <v>6101002270</v>
      </c>
      <c r="H166" s="56">
        <v>4880</v>
      </c>
      <c r="I166" s="56">
        <v>4000</v>
      </c>
      <c r="J166" s="55">
        <v>45617</v>
      </c>
      <c r="K166" s="55">
        <v>45617</v>
      </c>
      <c r="L166" s="13">
        <f t="shared" si="6"/>
        <v>0</v>
      </c>
      <c r="M166" s="65">
        <f t="shared" si="5"/>
        <v>0</v>
      </c>
      <c r="N166" s="1"/>
    </row>
    <row r="167" spans="4:14" ht="30" customHeight="1">
      <c r="D167" s="2" t="s">
        <v>0</v>
      </c>
      <c r="E167" s="8">
        <v>1114601006</v>
      </c>
      <c r="F167" s="55">
        <v>45588</v>
      </c>
      <c r="G167" s="8">
        <v>1024266085</v>
      </c>
      <c r="H167" s="56">
        <v>5925.84</v>
      </c>
      <c r="I167" s="56">
        <v>5925.84</v>
      </c>
      <c r="J167" s="55">
        <f>+F167+30</f>
        <v>45618</v>
      </c>
      <c r="K167" s="55">
        <v>45618</v>
      </c>
      <c r="L167" s="13">
        <f t="shared" si="6"/>
        <v>0</v>
      </c>
      <c r="M167" s="65">
        <f t="shared" si="5"/>
        <v>0</v>
      </c>
      <c r="N167" s="1"/>
    </row>
    <row r="168" spans="4:14" ht="30" customHeight="1">
      <c r="D168" s="2" t="s">
        <v>11</v>
      </c>
      <c r="E168" s="8">
        <v>10185951000</v>
      </c>
      <c r="F168" s="55">
        <v>45594</v>
      </c>
      <c r="G168" s="8" t="s">
        <v>164</v>
      </c>
      <c r="H168" s="56">
        <v>231.8</v>
      </c>
      <c r="I168" s="56">
        <v>190</v>
      </c>
      <c r="J168" s="55">
        <v>45626</v>
      </c>
      <c r="K168" s="55">
        <v>45628</v>
      </c>
      <c r="L168" s="13">
        <f t="shared" si="6"/>
        <v>2</v>
      </c>
      <c r="M168" s="65">
        <f t="shared" si="5"/>
        <v>380</v>
      </c>
      <c r="N168" s="1"/>
    </row>
    <row r="169" spans="4:14" ht="30" customHeight="1">
      <c r="D169" s="2" t="s">
        <v>34</v>
      </c>
      <c r="E169" s="8">
        <v>2181870680</v>
      </c>
      <c r="F169" s="55">
        <v>45596</v>
      </c>
      <c r="G169" s="8">
        <v>724</v>
      </c>
      <c r="H169" s="56">
        <v>610</v>
      </c>
      <c r="I169" s="56">
        <v>500</v>
      </c>
      <c r="J169" s="55">
        <v>45626</v>
      </c>
      <c r="K169" s="55">
        <v>45628</v>
      </c>
      <c r="L169" s="13">
        <f t="shared" si="6"/>
        <v>2</v>
      </c>
      <c r="M169" s="65">
        <f t="shared" si="5"/>
        <v>1000</v>
      </c>
      <c r="N169" s="1"/>
    </row>
    <row r="170" spans="4:14" ht="30" customHeight="1">
      <c r="D170" s="2" t="s">
        <v>29</v>
      </c>
      <c r="E170" s="8">
        <v>487700015</v>
      </c>
      <c r="F170" s="55">
        <v>45596</v>
      </c>
      <c r="G170" s="8" t="s">
        <v>165</v>
      </c>
      <c r="H170" s="56">
        <v>69010.259999999995</v>
      </c>
      <c r="I170" s="56">
        <v>69010.259999999995</v>
      </c>
      <c r="J170" s="55">
        <v>45596</v>
      </c>
      <c r="K170" s="55">
        <v>45614</v>
      </c>
      <c r="L170" s="13">
        <f t="shared" si="6"/>
        <v>18</v>
      </c>
      <c r="M170" s="65">
        <f t="shared" si="5"/>
        <v>1242184.68</v>
      </c>
      <c r="N170" s="1"/>
    </row>
    <row r="171" spans="4:14" ht="30" customHeight="1">
      <c r="D171" s="2" t="s">
        <v>39</v>
      </c>
      <c r="E171" s="8">
        <v>1832210684</v>
      </c>
      <c r="F171" s="55">
        <v>45596</v>
      </c>
      <c r="G171" s="8" t="s">
        <v>166</v>
      </c>
      <c r="H171" s="56">
        <v>1633.58</v>
      </c>
      <c r="I171" s="56">
        <v>1339</v>
      </c>
      <c r="J171" s="55">
        <v>45626</v>
      </c>
      <c r="K171" s="55">
        <v>45628</v>
      </c>
      <c r="L171" s="13">
        <f t="shared" si="6"/>
        <v>2</v>
      </c>
      <c r="M171" s="65">
        <f t="shared" si="5"/>
        <v>2678</v>
      </c>
      <c r="N171" s="1"/>
    </row>
    <row r="172" spans="4:14" ht="30" customHeight="1">
      <c r="D172" s="2" t="s">
        <v>29</v>
      </c>
      <c r="E172" s="8">
        <v>487700015</v>
      </c>
      <c r="F172" s="55">
        <v>45596</v>
      </c>
      <c r="G172" s="8" t="s">
        <v>167</v>
      </c>
      <c r="H172" s="56">
        <v>3835.51</v>
      </c>
      <c r="I172" s="56">
        <v>3143.86</v>
      </c>
      <c r="J172" s="55">
        <v>45656</v>
      </c>
      <c r="K172" s="55">
        <v>45656</v>
      </c>
      <c r="L172" s="13">
        <f t="shared" si="6"/>
        <v>0</v>
      </c>
      <c r="M172" s="65">
        <f t="shared" si="5"/>
        <v>0</v>
      </c>
      <c r="N172" s="1"/>
    </row>
    <row r="173" spans="4:14" ht="30" customHeight="1">
      <c r="D173" s="2" t="s">
        <v>4</v>
      </c>
      <c r="E173" s="8">
        <v>1222450684</v>
      </c>
      <c r="F173" s="55">
        <v>45600</v>
      </c>
      <c r="G173" s="8" t="s">
        <v>168</v>
      </c>
      <c r="H173" s="56">
        <v>5075.2</v>
      </c>
      <c r="I173" s="56">
        <v>4275.2</v>
      </c>
      <c r="J173" s="55">
        <v>45600</v>
      </c>
      <c r="K173" s="55">
        <v>45601</v>
      </c>
      <c r="L173" s="13">
        <f t="shared" si="6"/>
        <v>1</v>
      </c>
      <c r="M173" s="65">
        <f t="shared" si="5"/>
        <v>4275.2</v>
      </c>
      <c r="N173" s="1"/>
    </row>
    <row r="174" spans="4:14" ht="30" customHeight="1">
      <c r="D174" s="2" t="s">
        <v>3</v>
      </c>
      <c r="E174" s="8">
        <v>9429840151</v>
      </c>
      <c r="F174" s="55">
        <v>45607</v>
      </c>
      <c r="G174" s="8" t="s">
        <v>169</v>
      </c>
      <c r="H174" s="56">
        <v>1594.74</v>
      </c>
      <c r="I174" s="56">
        <v>1533.4</v>
      </c>
      <c r="J174" s="55">
        <f>+F174+30</f>
        <v>45637</v>
      </c>
      <c r="K174" s="55">
        <v>45635</v>
      </c>
      <c r="L174" s="13">
        <f t="shared" si="6"/>
        <v>-2</v>
      </c>
      <c r="M174" s="65">
        <f t="shared" si="5"/>
        <v>-3066.8</v>
      </c>
      <c r="N174" s="1"/>
    </row>
    <row r="175" spans="4:14" ht="30" customHeight="1">
      <c r="D175" s="2" t="s">
        <v>72</v>
      </c>
      <c r="E175" s="8">
        <v>907501001</v>
      </c>
      <c r="F175" s="55">
        <v>45607</v>
      </c>
      <c r="G175" s="8">
        <v>33951</v>
      </c>
      <c r="H175" s="56">
        <v>9.83</v>
      </c>
      <c r="I175" s="56">
        <v>8.06</v>
      </c>
      <c r="J175" s="55">
        <v>45637</v>
      </c>
      <c r="K175" s="55">
        <v>45637</v>
      </c>
      <c r="L175" s="13">
        <f t="shared" si="6"/>
        <v>0</v>
      </c>
      <c r="M175" s="65">
        <f t="shared" si="5"/>
        <v>0</v>
      </c>
      <c r="N175" s="1"/>
    </row>
    <row r="176" spans="4:14" ht="30" customHeight="1">
      <c r="D176" s="2" t="s">
        <v>96</v>
      </c>
      <c r="E176" s="8">
        <v>1257550689</v>
      </c>
      <c r="F176" s="55">
        <v>45607</v>
      </c>
      <c r="G176" s="8">
        <v>64</v>
      </c>
      <c r="H176" s="56">
        <v>9516</v>
      </c>
      <c r="I176" s="56">
        <v>8016</v>
      </c>
      <c r="J176" s="55">
        <v>45607</v>
      </c>
      <c r="K176" s="55">
        <v>45614</v>
      </c>
      <c r="L176" s="13">
        <f t="shared" si="6"/>
        <v>7</v>
      </c>
      <c r="M176" s="65">
        <f t="shared" si="5"/>
        <v>56112</v>
      </c>
      <c r="N176" s="1"/>
    </row>
    <row r="177" spans="4:14" ht="30" customHeight="1">
      <c r="D177" s="2" t="s">
        <v>111</v>
      </c>
      <c r="E177" s="8">
        <v>488410010</v>
      </c>
      <c r="F177" s="55">
        <v>45616</v>
      </c>
      <c r="G177" s="8" t="s">
        <v>170</v>
      </c>
      <c r="H177" s="56">
        <v>47.46</v>
      </c>
      <c r="I177" s="56">
        <v>38.9</v>
      </c>
      <c r="J177" s="55">
        <v>45642</v>
      </c>
      <c r="K177" s="55">
        <v>45639</v>
      </c>
      <c r="L177" s="13">
        <f t="shared" si="6"/>
        <v>-3</v>
      </c>
      <c r="M177" s="65">
        <f t="shared" si="5"/>
        <v>-116.69999999999999</v>
      </c>
      <c r="N177" s="1"/>
    </row>
    <row r="178" spans="4:14" ht="30" customHeight="1">
      <c r="D178" s="2" t="s">
        <v>0</v>
      </c>
      <c r="E178" s="8">
        <v>1114601006</v>
      </c>
      <c r="F178" s="55">
        <v>45622</v>
      </c>
      <c r="G178" s="8">
        <v>1024287375</v>
      </c>
      <c r="H178" s="56">
        <v>276.5</v>
      </c>
      <c r="I178" s="56">
        <v>276.5</v>
      </c>
      <c r="J178" s="55">
        <v>45652</v>
      </c>
      <c r="K178" s="55">
        <v>45650</v>
      </c>
      <c r="L178" s="13">
        <f t="shared" si="6"/>
        <v>-2</v>
      </c>
      <c r="M178" s="65">
        <f t="shared" si="5"/>
        <v>-553</v>
      </c>
      <c r="N178" s="1"/>
    </row>
    <row r="179" spans="4:14" ht="30" customHeight="1">
      <c r="D179" s="2" t="s">
        <v>34</v>
      </c>
      <c r="E179" s="8">
        <v>2181870680</v>
      </c>
      <c r="F179" s="55">
        <v>45623</v>
      </c>
      <c r="G179" s="8">
        <v>762</v>
      </c>
      <c r="H179" s="56">
        <v>122</v>
      </c>
      <c r="I179" s="56">
        <v>100</v>
      </c>
      <c r="J179" s="55">
        <v>45657</v>
      </c>
      <c r="K179" s="55">
        <v>45657</v>
      </c>
      <c r="L179" s="13">
        <f t="shared" si="6"/>
        <v>0</v>
      </c>
      <c r="M179" s="65">
        <f t="shared" si="5"/>
        <v>0</v>
      </c>
      <c r="N179" s="1"/>
    </row>
    <row r="180" spans="4:14" ht="30" customHeight="1">
      <c r="D180" s="2" t="s">
        <v>136</v>
      </c>
      <c r="E180" s="8">
        <v>2368220683</v>
      </c>
      <c r="F180" s="55">
        <v>45623</v>
      </c>
      <c r="G180" s="8">
        <v>8</v>
      </c>
      <c r="H180" s="56">
        <v>6100</v>
      </c>
      <c r="I180" s="56">
        <v>5000</v>
      </c>
      <c r="J180" s="55">
        <v>45653</v>
      </c>
      <c r="K180" s="55">
        <v>45639</v>
      </c>
      <c r="L180" s="13">
        <f t="shared" si="6"/>
        <v>-14</v>
      </c>
      <c r="M180" s="65">
        <f t="shared" si="5"/>
        <v>-70000</v>
      </c>
      <c r="N180" s="1"/>
    </row>
    <row r="181" spans="4:14" ht="30" customHeight="1">
      <c r="D181" s="2" t="s">
        <v>0</v>
      </c>
      <c r="E181" s="8">
        <v>1114601006</v>
      </c>
      <c r="F181" s="55">
        <v>45624</v>
      </c>
      <c r="G181" s="8">
        <v>1024291288</v>
      </c>
      <c r="H181" s="56">
        <v>9822.48</v>
      </c>
      <c r="I181" s="56">
        <v>9822.48</v>
      </c>
      <c r="J181" s="55">
        <v>45654</v>
      </c>
      <c r="K181" s="55">
        <v>45653</v>
      </c>
      <c r="L181" s="13">
        <f t="shared" si="6"/>
        <v>-1</v>
      </c>
      <c r="M181" s="65">
        <f t="shared" si="5"/>
        <v>-9822.48</v>
      </c>
      <c r="N181" s="1"/>
    </row>
    <row r="182" spans="4:14" ht="30" customHeight="1">
      <c r="D182" s="2" t="s">
        <v>171</v>
      </c>
      <c r="E182" s="8">
        <v>12720200158</v>
      </c>
      <c r="F182" s="55">
        <v>45626</v>
      </c>
      <c r="G182" s="8" t="s">
        <v>172</v>
      </c>
      <c r="H182" s="56">
        <v>1822.81</v>
      </c>
      <c r="I182" s="56">
        <v>1807.9</v>
      </c>
      <c r="J182" s="55">
        <v>45657</v>
      </c>
      <c r="K182" s="55">
        <v>45656</v>
      </c>
      <c r="L182" s="13">
        <f t="shared" si="6"/>
        <v>-1</v>
      </c>
      <c r="M182" s="65">
        <f t="shared" si="5"/>
        <v>-1807.9</v>
      </c>
      <c r="N182" s="1"/>
    </row>
    <row r="183" spans="4:14" ht="30" customHeight="1">
      <c r="D183" s="2" t="s">
        <v>7</v>
      </c>
      <c r="E183" s="8">
        <v>1994380689</v>
      </c>
      <c r="F183" s="55">
        <v>45626</v>
      </c>
      <c r="G183" s="8" t="s">
        <v>173</v>
      </c>
      <c r="H183" s="56">
        <v>1263.79</v>
      </c>
      <c r="I183" s="56">
        <v>1035.8900000000001</v>
      </c>
      <c r="J183" s="55">
        <v>45688</v>
      </c>
      <c r="K183" s="55">
        <v>45688</v>
      </c>
      <c r="L183" s="13">
        <f t="shared" si="6"/>
        <v>0</v>
      </c>
      <c r="M183" s="65">
        <f t="shared" si="5"/>
        <v>0</v>
      </c>
      <c r="N183" s="1"/>
    </row>
    <row r="184" spans="4:14" ht="30" customHeight="1">
      <c r="D184" s="2" t="s">
        <v>174</v>
      </c>
      <c r="E184" s="8">
        <v>1994500682</v>
      </c>
      <c r="F184" s="55">
        <v>45626</v>
      </c>
      <c r="G184" s="8" t="s">
        <v>175</v>
      </c>
      <c r="H184" s="56">
        <v>2006.9</v>
      </c>
      <c r="I184" s="56">
        <v>1645</v>
      </c>
      <c r="J184" s="55">
        <v>45656</v>
      </c>
      <c r="K184" s="55">
        <v>45656</v>
      </c>
      <c r="L184" s="13">
        <f t="shared" si="6"/>
        <v>0</v>
      </c>
      <c r="M184" s="65">
        <f t="shared" si="5"/>
        <v>0</v>
      </c>
      <c r="N184" s="1"/>
    </row>
    <row r="185" spans="4:14" ht="30" customHeight="1">
      <c r="D185" s="2" t="s">
        <v>29</v>
      </c>
      <c r="E185" s="8">
        <v>487700015</v>
      </c>
      <c r="F185" s="55">
        <v>45626</v>
      </c>
      <c r="G185" s="8" t="s">
        <v>176</v>
      </c>
      <c r="H185" s="56">
        <v>38773.07</v>
      </c>
      <c r="I185" s="56">
        <v>38773.07</v>
      </c>
      <c r="J185" s="55">
        <v>45626</v>
      </c>
      <c r="K185" s="55">
        <v>45639</v>
      </c>
      <c r="L185" s="13">
        <f t="shared" si="6"/>
        <v>13</v>
      </c>
      <c r="M185" s="65">
        <f t="shared" si="5"/>
        <v>504049.91</v>
      </c>
      <c r="N185" s="1"/>
    </row>
    <row r="186" spans="4:14" ht="30" customHeight="1">
      <c r="D186" s="2" t="s">
        <v>29</v>
      </c>
      <c r="E186" s="8">
        <v>487700015</v>
      </c>
      <c r="F186" s="55">
        <v>45626</v>
      </c>
      <c r="G186" s="8" t="s">
        <v>177</v>
      </c>
      <c r="H186" s="56">
        <v>2407.08</v>
      </c>
      <c r="I186" s="56">
        <v>1973.02</v>
      </c>
      <c r="J186" s="55">
        <v>45687</v>
      </c>
      <c r="K186" s="55">
        <v>45687</v>
      </c>
      <c r="L186" s="13">
        <f t="shared" si="6"/>
        <v>0</v>
      </c>
      <c r="M186" s="65">
        <f t="shared" si="5"/>
        <v>0</v>
      </c>
      <c r="N186" s="1"/>
    </row>
    <row r="187" spans="4:14" ht="30" customHeight="1">
      <c r="D187" s="2" t="s">
        <v>6</v>
      </c>
      <c r="E187" s="8">
        <v>1265090686</v>
      </c>
      <c r="F187" s="55">
        <v>45628</v>
      </c>
      <c r="G187" s="8">
        <v>54</v>
      </c>
      <c r="H187" s="56">
        <v>583.65</v>
      </c>
      <c r="I187" s="56">
        <v>491.65</v>
      </c>
      <c r="J187" s="55">
        <f>+F187+30</f>
        <v>45658</v>
      </c>
      <c r="K187" s="55">
        <v>45688</v>
      </c>
      <c r="L187" s="13">
        <f t="shared" si="6"/>
        <v>30</v>
      </c>
      <c r="M187" s="65">
        <f t="shared" si="5"/>
        <v>14749.5</v>
      </c>
      <c r="N187" s="1"/>
    </row>
    <row r="188" spans="4:14" ht="30" customHeight="1">
      <c r="D188" s="2" t="s">
        <v>4</v>
      </c>
      <c r="E188" s="8">
        <v>1222450684</v>
      </c>
      <c r="F188" s="55">
        <v>45629</v>
      </c>
      <c r="G188" s="8" t="s">
        <v>178</v>
      </c>
      <c r="H188" s="56">
        <v>5075.2</v>
      </c>
      <c r="I188" s="56">
        <v>4275.2</v>
      </c>
      <c r="J188" s="55">
        <v>45629</v>
      </c>
      <c r="K188" s="55">
        <v>45630</v>
      </c>
      <c r="L188" s="13">
        <f t="shared" si="6"/>
        <v>1</v>
      </c>
      <c r="M188" s="65">
        <f t="shared" si="5"/>
        <v>4275.2</v>
      </c>
      <c r="N188" s="1"/>
    </row>
    <row r="189" spans="4:14" ht="30" customHeight="1">
      <c r="D189" s="2" t="s">
        <v>3</v>
      </c>
      <c r="E189" s="8">
        <v>9429840151</v>
      </c>
      <c r="F189" s="55">
        <v>45632</v>
      </c>
      <c r="G189" s="8" t="s">
        <v>179</v>
      </c>
      <c r="H189" s="56">
        <v>1826.7</v>
      </c>
      <c r="I189" s="56">
        <v>1756.44</v>
      </c>
      <c r="J189" s="55">
        <v>45662</v>
      </c>
      <c r="K189" s="55">
        <v>45660</v>
      </c>
      <c r="L189" s="13">
        <f t="shared" si="6"/>
        <v>-2</v>
      </c>
      <c r="M189" s="65">
        <f t="shared" si="5"/>
        <v>-3512.88</v>
      </c>
      <c r="N189" s="1"/>
    </row>
    <row r="190" spans="4:14" ht="30" customHeight="1">
      <c r="D190" s="2" t="s">
        <v>0</v>
      </c>
      <c r="E190" s="8">
        <v>1114601006</v>
      </c>
      <c r="F190" s="55">
        <v>45632</v>
      </c>
      <c r="G190" s="8">
        <v>1024301350</v>
      </c>
      <c r="H190" s="56">
        <v>617.1</v>
      </c>
      <c r="I190" s="56">
        <v>617.1</v>
      </c>
      <c r="J190" s="55">
        <v>45662</v>
      </c>
      <c r="K190" s="55">
        <v>45660</v>
      </c>
      <c r="L190" s="13">
        <f t="shared" si="6"/>
        <v>-2</v>
      </c>
      <c r="M190" s="65">
        <f t="shared" si="5"/>
        <v>-1234.2</v>
      </c>
      <c r="N190" s="1"/>
    </row>
    <row r="191" spans="4:14" ht="30" customHeight="1">
      <c r="D191" s="2" t="s">
        <v>1</v>
      </c>
      <c r="E191" s="8">
        <v>289360687</v>
      </c>
      <c r="F191" s="55">
        <v>45635</v>
      </c>
      <c r="G191" s="8" t="s">
        <v>180</v>
      </c>
      <c r="H191" s="56">
        <v>5526.89</v>
      </c>
      <c r="I191" s="56">
        <v>4655.6899999999996</v>
      </c>
      <c r="J191" s="55">
        <v>45655</v>
      </c>
      <c r="K191" s="55">
        <v>45684</v>
      </c>
      <c r="L191" s="13">
        <f t="shared" si="6"/>
        <v>29</v>
      </c>
      <c r="M191" s="65">
        <f t="shared" si="5"/>
        <v>135015.00999999998</v>
      </c>
      <c r="N191" s="1"/>
    </row>
    <row r="192" spans="4:14" ht="30" customHeight="1">
      <c r="D192" s="2" t="s">
        <v>33</v>
      </c>
      <c r="E192" s="8">
        <v>2104340688</v>
      </c>
      <c r="F192" s="55">
        <v>45637</v>
      </c>
      <c r="G192" s="8">
        <v>26</v>
      </c>
      <c r="H192" s="56">
        <v>3466.66</v>
      </c>
      <c r="I192" s="56">
        <v>3466.66</v>
      </c>
      <c r="J192" s="55">
        <v>45637</v>
      </c>
      <c r="K192" s="55">
        <v>45639</v>
      </c>
      <c r="L192" s="13">
        <f t="shared" si="6"/>
        <v>2</v>
      </c>
      <c r="M192" s="65">
        <f t="shared" si="5"/>
        <v>6933.32</v>
      </c>
      <c r="N192" s="1"/>
    </row>
    <row r="193" spans="4:14" ht="30" customHeight="1">
      <c r="D193" s="2" t="s">
        <v>72</v>
      </c>
      <c r="E193" s="8">
        <v>907501001</v>
      </c>
      <c r="F193" s="55">
        <v>45639</v>
      </c>
      <c r="G193" s="8">
        <v>37487</v>
      </c>
      <c r="H193" s="56">
        <v>1.34</v>
      </c>
      <c r="I193" s="56">
        <v>1.1000000000000001</v>
      </c>
      <c r="J193" s="55">
        <v>45670</v>
      </c>
      <c r="K193" s="55">
        <v>45670</v>
      </c>
      <c r="L193" s="13">
        <f t="shared" si="6"/>
        <v>0</v>
      </c>
      <c r="M193" s="65">
        <f t="shared" si="5"/>
        <v>0</v>
      </c>
      <c r="N193" s="1"/>
    </row>
    <row r="194" spans="4:14" ht="30" customHeight="1">
      <c r="D194" s="2" t="s">
        <v>181</v>
      </c>
      <c r="E194" s="8">
        <v>1840880684</v>
      </c>
      <c r="F194" s="55">
        <v>45643</v>
      </c>
      <c r="G194" s="25" t="s">
        <v>182</v>
      </c>
      <c r="H194" s="56">
        <v>1903.2</v>
      </c>
      <c r="I194" s="56">
        <v>1603.2</v>
      </c>
      <c r="J194" s="55">
        <v>45643</v>
      </c>
      <c r="K194" s="55">
        <v>45650</v>
      </c>
      <c r="L194" s="13">
        <f t="shared" si="6"/>
        <v>7</v>
      </c>
      <c r="M194" s="65">
        <f t="shared" si="5"/>
        <v>11222.4</v>
      </c>
      <c r="N194" s="1"/>
    </row>
    <row r="195" spans="4:14" ht="30" customHeight="1">
      <c r="D195" s="2" t="s">
        <v>0</v>
      </c>
      <c r="E195" s="8">
        <v>1114601006</v>
      </c>
      <c r="F195" s="55">
        <v>45644</v>
      </c>
      <c r="G195" s="8">
        <v>1024316061</v>
      </c>
      <c r="H195" s="56">
        <v>3132.16</v>
      </c>
      <c r="I195" s="56">
        <v>3132.16</v>
      </c>
      <c r="J195" s="55">
        <v>45674</v>
      </c>
      <c r="K195" s="55">
        <v>45674</v>
      </c>
      <c r="L195" s="13">
        <f t="shared" si="6"/>
        <v>0</v>
      </c>
      <c r="M195" s="65">
        <f t="shared" si="5"/>
        <v>0</v>
      </c>
      <c r="N195" s="1"/>
    </row>
    <row r="196" spans="4:14" ht="30" customHeight="1">
      <c r="D196" s="2" t="s">
        <v>0</v>
      </c>
      <c r="E196" s="8">
        <v>1114601006</v>
      </c>
      <c r="F196" s="55">
        <v>45644</v>
      </c>
      <c r="G196" s="8">
        <v>1024316359</v>
      </c>
      <c r="H196" s="56">
        <v>4309.67</v>
      </c>
      <c r="I196" s="56">
        <v>4309.67</v>
      </c>
      <c r="J196" s="55">
        <v>45674</v>
      </c>
      <c r="K196" s="55">
        <v>45674</v>
      </c>
      <c r="L196" s="13">
        <f t="shared" si="6"/>
        <v>0</v>
      </c>
      <c r="M196" s="65">
        <f t="shared" si="5"/>
        <v>0</v>
      </c>
      <c r="N196" s="1"/>
    </row>
    <row r="197" spans="4:14" ht="30" customHeight="1">
      <c r="D197" s="2" t="s">
        <v>183</v>
      </c>
      <c r="E197" s="8">
        <v>2602480408</v>
      </c>
      <c r="F197" s="55">
        <v>45645</v>
      </c>
      <c r="G197" s="8">
        <v>519</v>
      </c>
      <c r="H197" s="56">
        <v>549</v>
      </c>
      <c r="I197" s="56">
        <v>450</v>
      </c>
      <c r="J197" s="55">
        <v>45645</v>
      </c>
      <c r="K197" s="55">
        <v>45645</v>
      </c>
      <c r="L197" s="13">
        <f t="shared" si="6"/>
        <v>0</v>
      </c>
      <c r="M197" s="65">
        <f t="shared" si="5"/>
        <v>0</v>
      </c>
      <c r="N197" s="1"/>
    </row>
    <row r="198" spans="4:14" ht="30" customHeight="1">
      <c r="D198" s="2" t="s">
        <v>111</v>
      </c>
      <c r="E198" s="8">
        <v>488410010</v>
      </c>
      <c r="F198" s="55">
        <v>45646</v>
      </c>
      <c r="G198" s="8" t="s">
        <v>184</v>
      </c>
      <c r="H198" s="56">
        <v>47.46</v>
      </c>
      <c r="I198" s="56">
        <v>38.9</v>
      </c>
      <c r="J198" s="55">
        <v>45672</v>
      </c>
      <c r="K198" s="55">
        <v>45678</v>
      </c>
      <c r="L198" s="13">
        <f t="shared" si="6"/>
        <v>6</v>
      </c>
      <c r="M198" s="65">
        <f t="shared" ref="M198:M208" si="7">L198*I198</f>
        <v>233.39999999999998</v>
      </c>
      <c r="N198" s="1"/>
    </row>
    <row r="199" spans="4:14" ht="30" customHeight="1">
      <c r="D199" s="2" t="s">
        <v>7</v>
      </c>
      <c r="E199" s="8">
        <v>1994380689</v>
      </c>
      <c r="F199" s="55">
        <v>45646</v>
      </c>
      <c r="G199" s="8" t="s">
        <v>185</v>
      </c>
      <c r="H199" s="56">
        <v>219.6</v>
      </c>
      <c r="I199" s="56">
        <v>180</v>
      </c>
      <c r="J199" s="55">
        <v>45716</v>
      </c>
      <c r="K199" s="55">
        <v>45716</v>
      </c>
      <c r="L199" s="13">
        <f t="shared" si="6"/>
        <v>0</v>
      </c>
      <c r="M199" s="65">
        <f t="shared" si="7"/>
        <v>0</v>
      </c>
      <c r="N199" s="1"/>
    </row>
    <row r="200" spans="4:14" ht="30" customHeight="1">
      <c r="D200" s="2" t="s">
        <v>113</v>
      </c>
      <c r="E200" s="8">
        <v>4570150278</v>
      </c>
      <c r="F200" s="55">
        <v>45652</v>
      </c>
      <c r="G200" s="8" t="s">
        <v>186</v>
      </c>
      <c r="H200" s="56">
        <v>746.12</v>
      </c>
      <c r="I200" s="56">
        <v>611.57000000000005</v>
      </c>
      <c r="J200" s="55">
        <v>45695</v>
      </c>
      <c r="K200" s="55">
        <v>45699</v>
      </c>
      <c r="L200" s="13">
        <f t="shared" si="6"/>
        <v>4</v>
      </c>
      <c r="M200" s="65">
        <f t="shared" si="7"/>
        <v>2446.2800000000002</v>
      </c>
      <c r="N200" s="1"/>
    </row>
    <row r="201" spans="4:14" ht="30" customHeight="1">
      <c r="D201" s="2" t="s">
        <v>27</v>
      </c>
      <c r="E201" s="8">
        <v>10209790152</v>
      </c>
      <c r="F201" s="55">
        <v>45653</v>
      </c>
      <c r="G201" s="8">
        <v>74573661</v>
      </c>
      <c r="H201" s="56">
        <v>904.8</v>
      </c>
      <c r="I201" s="56">
        <v>870</v>
      </c>
      <c r="J201" s="55">
        <v>45684</v>
      </c>
      <c r="K201" s="55">
        <v>45684</v>
      </c>
      <c r="L201" s="13">
        <f t="shared" si="6"/>
        <v>0</v>
      </c>
      <c r="M201" s="65">
        <f t="shared" si="7"/>
        <v>0</v>
      </c>
      <c r="N201" s="1"/>
    </row>
    <row r="202" spans="4:14" ht="30" customHeight="1">
      <c r="D202" s="2" t="s">
        <v>174</v>
      </c>
      <c r="E202" s="8">
        <v>1994500682</v>
      </c>
      <c r="F202" s="55">
        <v>45653</v>
      </c>
      <c r="G202" s="8" t="s">
        <v>187</v>
      </c>
      <c r="H202" s="56">
        <v>2006.9</v>
      </c>
      <c r="I202" s="56">
        <v>1645</v>
      </c>
      <c r="J202" s="55">
        <v>45684</v>
      </c>
      <c r="K202" s="55">
        <v>45684</v>
      </c>
      <c r="L202" s="13">
        <f t="shared" si="6"/>
        <v>0</v>
      </c>
      <c r="M202" s="65">
        <f t="shared" si="7"/>
        <v>0</v>
      </c>
    </row>
    <row r="203" spans="4:14" ht="30" customHeight="1">
      <c r="D203" s="2" t="s">
        <v>97</v>
      </c>
      <c r="E203" s="8">
        <v>566000675</v>
      </c>
      <c r="F203" s="55">
        <v>45657</v>
      </c>
      <c r="G203" s="8" t="s">
        <v>188</v>
      </c>
      <c r="H203" s="56">
        <v>1899.87</v>
      </c>
      <c r="I203" s="56">
        <v>1557.27</v>
      </c>
      <c r="J203" s="55">
        <v>45687</v>
      </c>
      <c r="K203" s="55">
        <v>45687</v>
      </c>
      <c r="L203" s="13">
        <f t="shared" si="6"/>
        <v>0</v>
      </c>
      <c r="M203" s="65">
        <f t="shared" si="7"/>
        <v>0</v>
      </c>
    </row>
    <row r="204" spans="4:14" ht="30" customHeight="1">
      <c r="D204" s="2" t="s">
        <v>97</v>
      </c>
      <c r="E204" s="8">
        <v>566000675</v>
      </c>
      <c r="F204" s="55">
        <v>45657</v>
      </c>
      <c r="G204" s="8" t="s">
        <v>189</v>
      </c>
      <c r="H204" s="56">
        <v>805.2</v>
      </c>
      <c r="I204" s="56">
        <v>660</v>
      </c>
      <c r="J204" s="55">
        <v>45687</v>
      </c>
      <c r="K204" s="55">
        <v>45687</v>
      </c>
      <c r="L204" s="13">
        <f t="shared" si="6"/>
        <v>0</v>
      </c>
      <c r="M204" s="65">
        <f t="shared" si="7"/>
        <v>0</v>
      </c>
    </row>
    <row r="205" spans="4:14" ht="30" customHeight="1">
      <c r="D205" s="2" t="s">
        <v>171</v>
      </c>
      <c r="E205" s="8">
        <v>12720200158</v>
      </c>
      <c r="F205" s="55">
        <v>45657</v>
      </c>
      <c r="G205" s="8" t="s">
        <v>190</v>
      </c>
      <c r="H205" s="56">
        <v>4610.6400000000003</v>
      </c>
      <c r="I205" s="56">
        <v>4574.5</v>
      </c>
      <c r="J205" s="55">
        <v>45688</v>
      </c>
      <c r="K205" s="55">
        <v>45688</v>
      </c>
      <c r="L205" s="13">
        <f t="shared" si="6"/>
        <v>0</v>
      </c>
      <c r="M205" s="65">
        <f t="shared" si="7"/>
        <v>0</v>
      </c>
    </row>
    <row r="206" spans="4:14" ht="30" customHeight="1">
      <c r="D206" s="2" t="s">
        <v>29</v>
      </c>
      <c r="E206" s="8">
        <v>487700015</v>
      </c>
      <c r="F206" s="55">
        <v>45657</v>
      </c>
      <c r="G206" s="8" t="s">
        <v>191</v>
      </c>
      <c r="H206" s="56">
        <v>48948.94</v>
      </c>
      <c r="I206" s="56">
        <v>48948.94</v>
      </c>
      <c r="J206" s="55">
        <v>45657</v>
      </c>
      <c r="K206" s="55">
        <v>45674</v>
      </c>
      <c r="L206" s="13">
        <f t="shared" si="6"/>
        <v>17</v>
      </c>
      <c r="M206" s="65">
        <f t="shared" si="7"/>
        <v>832131.98</v>
      </c>
    </row>
    <row r="207" spans="4:14" ht="30" customHeight="1">
      <c r="D207" s="2" t="s">
        <v>29</v>
      </c>
      <c r="E207" s="8">
        <v>487700015</v>
      </c>
      <c r="F207" s="55">
        <v>45657</v>
      </c>
      <c r="G207" s="8" t="s">
        <v>192</v>
      </c>
      <c r="H207" s="56">
        <v>2820.47</v>
      </c>
      <c r="I207" s="56">
        <v>2311.86</v>
      </c>
      <c r="J207" s="55">
        <v>45716</v>
      </c>
      <c r="K207" s="55">
        <v>45716</v>
      </c>
      <c r="L207" s="13">
        <f t="shared" si="6"/>
        <v>0</v>
      </c>
      <c r="M207" s="65">
        <f t="shared" si="7"/>
        <v>0</v>
      </c>
    </row>
    <row r="208" spans="4:14" ht="30" customHeight="1">
      <c r="D208" s="2" t="s">
        <v>193</v>
      </c>
      <c r="E208" s="8">
        <v>1788470688</v>
      </c>
      <c r="F208" s="55">
        <v>45657</v>
      </c>
      <c r="G208" s="8">
        <v>1625</v>
      </c>
      <c r="H208" s="56">
        <v>2440</v>
      </c>
      <c r="I208" s="56">
        <v>2000</v>
      </c>
      <c r="J208" s="55">
        <v>45716</v>
      </c>
      <c r="K208" s="55">
        <v>45716</v>
      </c>
      <c r="L208" s="13">
        <f t="shared" si="6"/>
        <v>0</v>
      </c>
      <c r="M208" s="65">
        <f t="shared" si="7"/>
        <v>0</v>
      </c>
    </row>
    <row r="209" spans="4:15" ht="12" customHeight="1">
      <c r="F209" s="60"/>
      <c r="G209" s="18"/>
      <c r="H209" s="61"/>
      <c r="I209" s="18"/>
      <c r="J209" s="62"/>
      <c r="K209" s="63"/>
      <c r="L209" s="19"/>
      <c r="M209" s="19"/>
      <c r="N209" s="20"/>
    </row>
    <row r="210" spans="4:15" ht="30" customHeight="1">
      <c r="D210" s="27" t="s">
        <v>12</v>
      </c>
      <c r="E210" s="28"/>
      <c r="F210" s="28"/>
      <c r="G210" s="28"/>
      <c r="H210" s="29"/>
      <c r="I210" s="74">
        <f>SUM(I5:I208)</f>
        <v>1203363.5499999991</v>
      </c>
    </row>
    <row r="211" spans="4:15" ht="25.8">
      <c r="D211" s="30" t="s">
        <v>194</v>
      </c>
      <c r="E211" s="31"/>
      <c r="F211" s="31"/>
      <c r="G211" s="31"/>
      <c r="H211" s="32"/>
      <c r="I211" s="76">
        <f>M211/I210</f>
        <v>4.2994256556964894</v>
      </c>
      <c r="J211" s="64" t="s">
        <v>14</v>
      </c>
      <c r="M211" s="65">
        <f>SUM(M5:M208)</f>
        <v>5173772.120000001</v>
      </c>
    </row>
    <row r="213" spans="4:15" ht="30" customHeight="1">
      <c r="D213" s="77" t="s">
        <v>15</v>
      </c>
      <c r="E213" s="77"/>
      <c r="F213" s="77"/>
      <c r="G213" s="77"/>
      <c r="H213" s="77"/>
      <c r="I213" s="77"/>
      <c r="J213" s="77"/>
      <c r="K213" s="77"/>
      <c r="L213" s="77"/>
      <c r="O213" s="7"/>
    </row>
    <row r="214" spans="4:15" ht="30" customHeight="1">
      <c r="D214" s="77"/>
      <c r="E214" s="77"/>
      <c r="F214" s="77"/>
      <c r="G214" s="77"/>
      <c r="H214" s="77"/>
      <c r="I214" s="77"/>
      <c r="J214" s="77"/>
      <c r="K214" s="77"/>
      <c r="L214" s="77"/>
      <c r="O214" s="7"/>
    </row>
    <row r="215" spans="4:15" ht="30" customHeight="1">
      <c r="D215" s="77"/>
      <c r="E215" s="77"/>
      <c r="F215" s="77"/>
      <c r="G215" s="77"/>
      <c r="H215" s="77"/>
      <c r="I215" s="77"/>
      <c r="J215" s="77"/>
      <c r="K215" s="77"/>
      <c r="L215" s="77"/>
      <c r="O215" s="7"/>
    </row>
    <row r="216" spans="4:15" ht="30" customHeight="1">
      <c r="F216" s="7"/>
      <c r="G216" s="7"/>
      <c r="H216" s="7"/>
      <c r="I216" s="7"/>
      <c r="J216" s="7"/>
      <c r="K216" s="7"/>
      <c r="L216" s="7"/>
      <c r="M216" s="7"/>
      <c r="N216" s="7"/>
      <c r="O216" s="7"/>
    </row>
  </sheetData>
  <sortState ref="F2:L194">
    <sortCondition ref="H2"/>
  </sortState>
  <mergeCells count="4">
    <mergeCell ref="D1:L2"/>
    <mergeCell ref="D210:H210"/>
    <mergeCell ref="D211:H211"/>
    <mergeCell ref="D213:L215"/>
  </mergeCells>
  <pageMargins left="0.19685039370078741" right="0.11811023622047245" top="0.15748031496062992" bottom="0.15748031496062992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K31"/>
  <sheetViews>
    <sheetView workbookViewId="0">
      <selection activeCell="Q17" sqref="Q17"/>
    </sheetView>
  </sheetViews>
  <sheetFormatPr defaultRowHeight="14.4"/>
  <cols>
    <col min="1" max="1" width="2.88671875" customWidth="1"/>
    <col min="2" max="2" width="9.6640625" bestFit="1" customWidth="1"/>
  </cols>
  <sheetData>
    <row r="3" spans="2:11" ht="18">
      <c r="D3" s="4" t="s">
        <v>16</v>
      </c>
    </row>
    <row r="4" spans="2:11" ht="18">
      <c r="D4" s="5" t="s">
        <v>17</v>
      </c>
    </row>
    <row r="5" spans="2:11" ht="15.6">
      <c r="D5" s="6" t="s">
        <v>18</v>
      </c>
    </row>
    <row r="6" spans="2:11" ht="15.6">
      <c r="D6" s="6" t="s">
        <v>19</v>
      </c>
    </row>
    <row r="7" spans="2:11" ht="15.6">
      <c r="D7" s="6" t="s">
        <v>20</v>
      </c>
    </row>
    <row r="14" spans="2:11">
      <c r="B14" s="35" t="s">
        <v>21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2:11"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9" spans="2:11">
      <c r="B19" s="36" t="s">
        <v>195</v>
      </c>
      <c r="C19" s="36"/>
      <c r="D19" s="36"/>
      <c r="E19" s="36"/>
      <c r="F19" s="36"/>
      <c r="G19" s="36"/>
      <c r="H19" s="36"/>
      <c r="I19" s="36"/>
      <c r="J19" s="36"/>
      <c r="K19" s="36"/>
    </row>
    <row r="20" spans="2:11"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2" spans="2:11">
      <c r="B22" s="37" t="s">
        <v>12</v>
      </c>
      <c r="C22" s="37"/>
      <c r="D22" s="37"/>
      <c r="E22" s="37"/>
      <c r="F22" s="37"/>
      <c r="G22" s="37"/>
      <c r="H22" s="37"/>
      <c r="I22" s="38">
        <f>'CALCOLO INDICATPORE'!I210</f>
        <v>1203363.5499999991</v>
      </c>
      <c r="J22" s="39"/>
      <c r="K22" s="40"/>
    </row>
    <row r="23" spans="2:11">
      <c r="B23" s="37"/>
      <c r="C23" s="37"/>
      <c r="D23" s="37"/>
      <c r="E23" s="37"/>
      <c r="F23" s="37"/>
      <c r="G23" s="37"/>
      <c r="H23" s="37"/>
      <c r="I23" s="41"/>
      <c r="J23" s="42"/>
      <c r="K23" s="43"/>
    </row>
    <row r="24" spans="2:11">
      <c r="B24" s="44" t="s">
        <v>22</v>
      </c>
      <c r="C24" s="44"/>
      <c r="D24" s="44"/>
      <c r="E24" s="44"/>
      <c r="F24" s="44"/>
      <c r="G24" s="44"/>
      <c r="H24" s="44"/>
      <c r="I24" s="45">
        <f>'CALCOLO INDICATPORE'!I211</f>
        <v>4.2994256556964894</v>
      </c>
      <c r="J24" s="46"/>
      <c r="K24" s="47"/>
    </row>
    <row r="25" spans="2:11">
      <c r="B25" s="44"/>
      <c r="C25" s="44"/>
      <c r="D25" s="44"/>
      <c r="E25" s="44"/>
      <c r="F25" s="44"/>
      <c r="G25" s="44"/>
      <c r="H25" s="44"/>
      <c r="I25" s="48"/>
      <c r="J25" s="49"/>
      <c r="K25" s="50"/>
    </row>
    <row r="28" spans="2:11">
      <c r="B28" s="33" t="s">
        <v>13</v>
      </c>
      <c r="C28" s="34"/>
      <c r="D28" s="34"/>
      <c r="E28" s="34"/>
      <c r="F28" s="34"/>
      <c r="G28" s="34"/>
      <c r="H28" s="34"/>
      <c r="I28" s="34"/>
      <c r="J28" s="34"/>
      <c r="K28" s="34"/>
    </row>
    <row r="29" spans="2:11"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2:11"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2:11" ht="75" customHeight="1">
      <c r="B31" s="34"/>
      <c r="C31" s="34"/>
      <c r="D31" s="34"/>
      <c r="E31" s="34"/>
      <c r="F31" s="34"/>
      <c r="G31" s="34"/>
      <c r="H31" s="34"/>
      <c r="I31" s="34"/>
      <c r="J31" s="34"/>
      <c r="K31" s="34"/>
    </row>
  </sheetData>
  <mergeCells count="7">
    <mergeCell ref="B28:K31"/>
    <mergeCell ref="B14:K15"/>
    <mergeCell ref="B19:K20"/>
    <mergeCell ref="B22:H23"/>
    <mergeCell ref="I22:K23"/>
    <mergeCell ref="B24:H25"/>
    <mergeCell ref="I24:K2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CALCOLO INDICATPORE</vt:lpstr>
      <vt:lpstr>PUBBLICAZIONE</vt:lpstr>
      <vt:lpstr>'CALCOLO INDICATPORE'!Area_stampa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di crescenzo</dc:creator>
  <cp:lastModifiedBy>andrea.carulli</cp:lastModifiedBy>
  <cp:lastPrinted>2025-04-14T10:32:51Z</cp:lastPrinted>
  <dcterms:created xsi:type="dcterms:W3CDTF">2023-11-02T07:14:40Z</dcterms:created>
  <dcterms:modified xsi:type="dcterms:W3CDTF">2025-04-14T11:05:23Z</dcterms:modified>
</cp:coreProperties>
</file>