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68" activeTab="1"/>
  </bookViews>
  <sheets>
    <sheet name="TEMPESTIVITA" sheetId="1" r:id="rId1"/>
    <sheet name="PUBBLICAZIONE" sheetId="2" r:id="rId2"/>
  </sheets>
  <calcPr calcId="125725"/>
</workbook>
</file>

<file path=xl/calcChain.xml><?xml version="1.0" encoding="utf-8"?>
<calcChain xmlns="http://schemas.openxmlformats.org/spreadsheetml/2006/main">
  <c r="I20" i="2"/>
  <c r="I18"/>
  <c r="J60" i="1"/>
  <c r="G36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F59"/>
  <c r="F60" l="1"/>
  <c r="G23" l="1"/>
  <c r="I23" s="1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J36" s="1"/>
  <c r="I35"/>
  <c r="I34"/>
  <c r="I33"/>
  <c r="I32"/>
  <c r="I31"/>
  <c r="I30"/>
  <c r="I29"/>
  <c r="I28"/>
  <c r="I27"/>
  <c r="I26"/>
  <c r="I25"/>
  <c r="I24"/>
  <c r="I22"/>
  <c r="I21"/>
  <c r="I20"/>
  <c r="I19"/>
  <c r="I18"/>
  <c r="I17"/>
  <c r="I15"/>
  <c r="I14"/>
  <c r="I12"/>
  <c r="I10"/>
  <c r="I9"/>
  <c r="G8"/>
  <c r="I8" s="1"/>
  <c r="G16"/>
  <c r="I16" s="1"/>
  <c r="G13"/>
  <c r="I13" s="1"/>
  <c r="G11"/>
  <c r="I11" s="1"/>
  <c r="I7"/>
</calcChain>
</file>

<file path=xl/sharedStrings.xml><?xml version="1.0" encoding="utf-8"?>
<sst xmlns="http://schemas.openxmlformats.org/spreadsheetml/2006/main" count="105" uniqueCount="81">
  <si>
    <t>MITTENTE</t>
  </si>
  <si>
    <t>PARTITA IVA MITTENTE</t>
  </si>
  <si>
    <t>DATA DOCUMENTO</t>
  </si>
  <si>
    <t>NUMERO</t>
  </si>
  <si>
    <t xml:space="preserve"> IMPORTO </t>
  </si>
  <si>
    <t xml:space="preserve"> IMPORTO PAGAMENTO </t>
  </si>
  <si>
    <t>SCADENZA PAGAMENTO</t>
  </si>
  <si>
    <t>DATA PAGAMENTO</t>
  </si>
  <si>
    <t>GIORNI</t>
  </si>
  <si>
    <t>DI MICHELE DOMENICO (DMCDNC58C17D763W)</t>
  </si>
  <si>
    <t xml:space="preserve">       Adriatica Risorse Spa in house providing</t>
  </si>
  <si>
    <t>GESTIONE ENTRATE PER IL COMUNE DI PESCARA</t>
  </si>
  <si>
    <t xml:space="preserve">                              P.IVA 02259820682</t>
  </si>
  <si>
    <t xml:space="preserve">                  VIA VENEZIA, 10 - 65121 PESCARA</t>
  </si>
  <si>
    <t xml:space="preserve">     Tel. 085-4383800 - PEC protocollo@adiaticarisorse.it</t>
  </si>
  <si>
    <t>INDICATORE  DI  TEMPESTIVITA'  DEI  PAGAMENTI</t>
  </si>
  <si>
    <t>TOTALE PAGAMENTI</t>
  </si>
  <si>
    <t>Indicatore di tempestività dei pagamenti ANNO 2023</t>
  </si>
  <si>
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</si>
  <si>
    <t>Periodo di riferimento: 4^ TRIMESTRE 2024</t>
  </si>
  <si>
    <t>INDICE TEMPESTIVITA' PAGAMENTI - 4° TRIMESTRE 2024</t>
  </si>
  <si>
    <t>61/00</t>
  </si>
  <si>
    <t>EUTEKNE SPA (05546030015)</t>
  </si>
  <si>
    <t>11334 OL  24</t>
  </si>
  <si>
    <t>Dott.ssa Alessandra De Leonardis (DLNLSN74A71A488J)</t>
  </si>
  <si>
    <t>NUOVA FORUM IMPRESA S.R.L. (10185951000)</t>
  </si>
  <si>
    <t>1554/03</t>
  </si>
  <si>
    <t>EDENRED ITALIA Srl (01014660417)</t>
  </si>
  <si>
    <t>M51017</t>
  </si>
  <si>
    <t>ASMEPAL SRL (08218711219)</t>
  </si>
  <si>
    <t>Poste Italiane S.p.A. Patrimonio BancoPosta (97103880585)</t>
  </si>
  <si>
    <t>TIM  S.p.A. (00488410010)</t>
  </si>
  <si>
    <t>2P24000906</t>
  </si>
  <si>
    <t>PricewaterhouseCoopers SpA (12979880155)</t>
  </si>
  <si>
    <t>Poste Italiane S.p.A. (97103880585)</t>
  </si>
  <si>
    <t>WOLTERS KLUWER ITALIA SRL (10209790152)</t>
  </si>
  <si>
    <t>1620/03</t>
  </si>
  <si>
    <t>C.S.L. SRL UNIPERSONALE (02181870680)</t>
  </si>
  <si>
    <t>PRT S.p.A. (00487700015)</t>
  </si>
  <si>
    <t>V9-419</t>
  </si>
  <si>
    <t>COLAROSSI SRL (01832210684)</t>
  </si>
  <si>
    <t>401/A</t>
  </si>
  <si>
    <t>V6-474</t>
  </si>
  <si>
    <t>68/00</t>
  </si>
  <si>
    <t>M52002</t>
  </si>
  <si>
    <t>Automobile Club d'Italia (00493410583)</t>
  </si>
  <si>
    <t>Di Bartolomeo Michele (DBRMHL61S01G482I)</t>
  </si>
  <si>
    <t>2P24000993</t>
  </si>
  <si>
    <t>BTR CONSULTING S.r.l.s. (02368220683)</t>
  </si>
  <si>
    <t>ETJCA S.P.A. (12720200158)</t>
  </si>
  <si>
    <t>3354/PA</t>
  </si>
  <si>
    <t>F.LLI SISOFO S.R.L. (01994380689)</t>
  </si>
  <si>
    <t>4968/00</t>
  </si>
  <si>
    <t>EUCORA SOCIETA' COOPERATIVA                  SOCIALE (01994500682)</t>
  </si>
  <si>
    <t>33/10</t>
  </si>
  <si>
    <t>V9-466</t>
  </si>
  <si>
    <t>V6-525</t>
  </si>
  <si>
    <t>PIERO CAFFE' (CFFPRI61T24G482T)</t>
  </si>
  <si>
    <t>75/00</t>
  </si>
  <si>
    <t>M52876</t>
  </si>
  <si>
    <t>Osvaldo Galizia (GLZSLD55S17L113L)</t>
  </si>
  <si>
    <t>296/A</t>
  </si>
  <si>
    <t>GIULIO MARIA GAROFALO (GRFGMR86C11C743R)</t>
  </si>
  <si>
    <t>GIOVANNI GANDOLFI (GNDGNN67H24H926N)</t>
  </si>
  <si>
    <t>Net Consulting srl (02602480408)</t>
  </si>
  <si>
    <t>2P24001079</t>
  </si>
  <si>
    <t>5269/00</t>
  </si>
  <si>
    <t>IFIS RENTAL SERVICES S.R.L. (09635390967)</t>
  </si>
  <si>
    <t>01-315339</t>
  </si>
  <si>
    <t>37/10</t>
  </si>
  <si>
    <t>CISIA PROGETTI SRL (00566000675)</t>
  </si>
  <si>
    <t>V50024464</t>
  </si>
  <si>
    <t>V50024463</t>
  </si>
  <si>
    <t>3635/PA</t>
  </si>
  <si>
    <t>V9-508</t>
  </si>
  <si>
    <t>V6-601</t>
  </si>
  <si>
    <t>CENTRO PAGHE ABRUZZO S.R.L. (01788470688)</t>
  </si>
  <si>
    <t>11/2024</t>
  </si>
  <si>
    <t>INDICATORE DI TEMPESTIVITA' DEI PAGAMENTI  3^ TRIMESTRE  2024</t>
  </si>
  <si>
    <t xml:space="preserve"> *</t>
  </si>
  <si>
    <r>
      <rPr>
        <i/>
        <sz val="20"/>
        <color rgb="FF19191A"/>
        <rFont val="Calibri"/>
        <family val="2"/>
        <scheme val="minor"/>
      </rPr>
      <t xml:space="preserve"> </t>
    </r>
    <r>
      <rPr>
        <b/>
        <i/>
        <sz val="20"/>
        <color rgb="FF19191A"/>
        <rFont val="Calibri"/>
        <family val="2"/>
        <scheme val="minor"/>
      </rPr>
      <t>*</t>
    </r>
    <r>
      <rPr>
        <i/>
        <sz val="20"/>
        <color rgb="FF19191A"/>
        <rFont val="Calibri"/>
        <family val="2"/>
        <scheme val="minor"/>
      </rPr>
      <t xml:space="preserve"> </t>
    </r>
    <r>
      <rPr>
        <i/>
        <sz val="14"/>
        <color rgb="FF19191A"/>
        <rFont val="Calibri"/>
        <family val="2"/>
        <scheme val="minor"/>
      </rPr>
  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  </r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</si>
</sst>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dd/mm/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9"/>
      <color rgb="FF000000"/>
      <name val="Calibri"/>
      <family val="2"/>
    </font>
    <font>
      <b/>
      <sz val="18"/>
      <color theme="0"/>
      <name val="Arial"/>
      <family val="2"/>
    </font>
    <font>
      <b/>
      <i/>
      <sz val="18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rgb="FF19191A"/>
      <name val="Calibri"/>
      <family val="2"/>
      <scheme val="minor"/>
    </font>
    <font>
      <i/>
      <sz val="12"/>
      <color rgb="FF19191A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rgb="FF19191A"/>
      <name val="Calibri"/>
      <family val="2"/>
      <scheme val="minor"/>
    </font>
    <font>
      <b/>
      <i/>
      <sz val="20"/>
      <color rgb="FF19191A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auto="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auto="1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0" fillId="0" borderId="9" xfId="0" applyNumberFormat="1" applyFill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17" fontId="0" fillId="0" borderId="9" xfId="0" quotePrefix="1" applyNumberFormat="1" applyBorder="1" applyAlignment="1">
      <alignment horizontal="center" vertical="center"/>
    </xf>
    <xf numFmtId="44" fontId="0" fillId="0" borderId="9" xfId="1" applyFont="1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44" fontId="0" fillId="0" borderId="0" xfId="1" applyFont="1" applyBorder="1" applyAlignment="1">
      <alignment horizontal="center" wrapText="1"/>
    </xf>
    <xf numFmtId="44" fontId="3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vertical="center"/>
    </xf>
    <xf numFmtId="165" fontId="17" fillId="0" borderId="0" xfId="0" quotePrefix="1" applyNumberFormat="1" applyFont="1" applyAlignment="1">
      <alignment vertical="center"/>
    </xf>
    <xf numFmtId="44" fontId="0" fillId="0" borderId="0" xfId="0" applyNumberFormat="1"/>
    <xf numFmtId="44" fontId="20" fillId="0" borderId="0" xfId="0" applyNumberFormat="1" applyFont="1"/>
    <xf numFmtId="164" fontId="21" fillId="4" borderId="9" xfId="0" applyNumberFormat="1" applyFont="1" applyFill="1" applyBorder="1"/>
    <xf numFmtId="2" fontId="21" fillId="4" borderId="9" xfId="0" applyNumberFormat="1" applyFont="1" applyFill="1" applyBorder="1"/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64" fontId="13" fillId="5" borderId="10" xfId="0" applyNumberFormat="1" applyFont="1" applyFill="1" applyBorder="1" applyAlignment="1">
      <alignment horizontal="center" vertical="center"/>
    </xf>
    <xf numFmtId="164" fontId="13" fillId="5" borderId="11" xfId="0" applyNumberFormat="1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/>
    </xf>
    <xf numFmtId="164" fontId="13" fillId="5" borderId="13" xfId="0" applyNumberFormat="1" applyFont="1" applyFill="1" applyBorder="1" applyAlignment="1">
      <alignment horizontal="center" vertical="center"/>
    </xf>
    <xf numFmtId="164" fontId="13" fillId="5" borderId="14" xfId="0" applyNumberFormat="1" applyFont="1" applyFill="1" applyBorder="1" applyAlignment="1">
      <alignment horizontal="center" vertical="center"/>
    </xf>
    <xf numFmtId="164" fontId="13" fillId="5" borderId="15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1552574</xdr:colOff>
      <xdr:row>0</xdr:row>
      <xdr:rowOff>47626</xdr:rowOff>
    </xdr:from>
    <xdr:to>
      <xdr:col>0</xdr:col>
      <xdr:colOff>2542895</xdr:colOff>
      <xdr:row>4</xdr:row>
      <xdr:rowOff>342901</xdr:rowOff>
    </xdr:to>
    <xdr:pic>
      <xdr:nvPicPr>
        <xdr:cNvPr id="2" name="Immagine 1" descr="logo_nome_tras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574" y="47626"/>
          <a:ext cx="990321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104776</xdr:rowOff>
    </xdr:from>
    <xdr:to>
      <xdr:col>2</xdr:col>
      <xdr:colOff>590550</xdr:colOff>
      <xdr:row>7</xdr:row>
      <xdr:rowOff>1</xdr:rowOff>
    </xdr:to>
    <xdr:pic>
      <xdr:nvPicPr>
        <xdr:cNvPr id="2" name="Immagine 1" descr="adri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95276"/>
          <a:ext cx="123825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workbookViewId="0">
      <selection activeCell="E8" sqref="E8"/>
    </sheetView>
  </sheetViews>
  <sheetFormatPr defaultRowHeight="14.4"/>
  <cols>
    <col min="1" max="1" width="45" customWidth="1"/>
    <col min="2" max="2" width="15.77734375" customWidth="1"/>
    <col min="3" max="3" width="17" customWidth="1"/>
    <col min="4" max="4" width="11.21875" style="22" customWidth="1"/>
    <col min="5" max="5" width="14.21875" customWidth="1"/>
    <col min="6" max="6" width="19.44140625" customWidth="1"/>
    <col min="7" max="8" width="15.33203125" customWidth="1"/>
    <col min="9" max="9" width="9.109375" customWidth="1"/>
    <col min="10" max="10" width="0.21875" customWidth="1"/>
  </cols>
  <sheetData>
    <row r="1" spans="1:10" ht="23.4" thickBot="1">
      <c r="A1" s="1"/>
      <c r="B1" s="2"/>
      <c r="C1" s="3"/>
      <c r="D1" s="20"/>
      <c r="E1" s="4"/>
      <c r="F1" s="5"/>
      <c r="G1" s="5"/>
      <c r="H1" s="5"/>
      <c r="I1" s="5"/>
    </row>
    <row r="2" spans="1:10">
      <c r="A2" s="29"/>
      <c r="B2" s="30" t="s">
        <v>20</v>
      </c>
      <c r="C2" s="31"/>
      <c r="D2" s="31"/>
      <c r="E2" s="31"/>
      <c r="F2" s="31"/>
      <c r="G2" s="31"/>
      <c r="H2" s="31"/>
      <c r="I2" s="32"/>
    </row>
    <row r="3" spans="1:10">
      <c r="A3" s="29"/>
      <c r="B3" s="33"/>
      <c r="C3" s="34"/>
      <c r="D3" s="34"/>
      <c r="E3" s="34"/>
      <c r="F3" s="34"/>
      <c r="G3" s="34"/>
      <c r="H3" s="34"/>
      <c r="I3" s="35"/>
    </row>
    <row r="4" spans="1:10" ht="15" thickBot="1">
      <c r="A4" s="29"/>
      <c r="B4" s="36"/>
      <c r="C4" s="37"/>
      <c r="D4" s="37"/>
      <c r="E4" s="37"/>
      <c r="F4" s="37"/>
      <c r="G4" s="37"/>
      <c r="H4" s="37"/>
      <c r="I4" s="38"/>
    </row>
    <row r="5" spans="1:10" ht="32.25" customHeight="1">
      <c r="A5" s="6"/>
      <c r="B5" s="6"/>
      <c r="C5" s="7"/>
      <c r="D5" s="21"/>
      <c r="E5" s="4"/>
      <c r="F5" s="5"/>
      <c r="G5" s="5"/>
      <c r="H5" s="5"/>
      <c r="I5" s="5"/>
    </row>
    <row r="6" spans="1:10" ht="31.2">
      <c r="A6" s="49" t="s">
        <v>0</v>
      </c>
      <c r="B6" s="49" t="s">
        <v>1</v>
      </c>
      <c r="C6" s="49" t="s">
        <v>2</v>
      </c>
      <c r="D6" s="49" t="s">
        <v>3</v>
      </c>
      <c r="E6" s="49" t="s">
        <v>4</v>
      </c>
      <c r="F6" s="49" t="s">
        <v>5</v>
      </c>
      <c r="G6" s="49" t="s">
        <v>6</v>
      </c>
      <c r="H6" s="49" t="s">
        <v>7</v>
      </c>
      <c r="I6" s="50" t="s">
        <v>8</v>
      </c>
    </row>
    <row r="7" spans="1:10">
      <c r="A7" s="13" t="s">
        <v>9</v>
      </c>
      <c r="B7" s="19">
        <v>1222450684</v>
      </c>
      <c r="C7" s="18">
        <v>45568</v>
      </c>
      <c r="D7" s="14" t="s">
        <v>21</v>
      </c>
      <c r="E7" s="17">
        <v>5075.2</v>
      </c>
      <c r="F7" s="17">
        <v>4275.2</v>
      </c>
      <c r="G7" s="8">
        <v>45568</v>
      </c>
      <c r="H7" s="18">
        <v>45568</v>
      </c>
      <c r="I7" s="9">
        <f>+H7-G7</f>
        <v>0</v>
      </c>
      <c r="J7" s="25">
        <f>I7*F7</f>
        <v>0</v>
      </c>
    </row>
    <row r="8" spans="1:10">
      <c r="A8" s="13" t="s">
        <v>22</v>
      </c>
      <c r="B8" s="19">
        <v>5546030015</v>
      </c>
      <c r="C8" s="18">
        <v>45569</v>
      </c>
      <c r="D8" s="14" t="s">
        <v>23</v>
      </c>
      <c r="E8" s="17">
        <v>695.4</v>
      </c>
      <c r="F8" s="17">
        <v>570</v>
      </c>
      <c r="G8" s="8">
        <f>+C8+30</f>
        <v>45599</v>
      </c>
      <c r="H8" s="8">
        <v>45600</v>
      </c>
      <c r="I8" s="9">
        <f t="shared" ref="I8:I57" si="0">+H8-G8</f>
        <v>1</v>
      </c>
      <c r="J8" s="25">
        <f t="shared" ref="J8:J57" si="1">I8*F8</f>
        <v>570</v>
      </c>
    </row>
    <row r="9" spans="1:10" ht="28.8">
      <c r="A9" s="13" t="s">
        <v>24</v>
      </c>
      <c r="B9" s="19">
        <v>1842540682</v>
      </c>
      <c r="C9" s="18">
        <v>45570</v>
      </c>
      <c r="D9" s="14">
        <v>36</v>
      </c>
      <c r="E9" s="17">
        <v>2350.4</v>
      </c>
      <c r="F9" s="17">
        <v>2000.4</v>
      </c>
      <c r="G9" s="18">
        <v>45570</v>
      </c>
      <c r="H9" s="18">
        <v>45572</v>
      </c>
      <c r="I9" s="9">
        <f t="shared" si="0"/>
        <v>2</v>
      </c>
      <c r="J9" s="25">
        <f t="shared" si="1"/>
        <v>4000.8</v>
      </c>
    </row>
    <row r="10" spans="1:10">
      <c r="A10" s="13" t="s">
        <v>25</v>
      </c>
      <c r="B10" s="19">
        <v>10185951000</v>
      </c>
      <c r="C10" s="18">
        <v>45572</v>
      </c>
      <c r="D10" s="14" t="s">
        <v>26</v>
      </c>
      <c r="E10" s="17">
        <v>2519.3000000000002</v>
      </c>
      <c r="F10" s="17">
        <v>2065</v>
      </c>
      <c r="G10" s="18">
        <v>45657</v>
      </c>
      <c r="H10" s="18">
        <v>45680</v>
      </c>
      <c r="I10" s="9">
        <f t="shared" si="0"/>
        <v>23</v>
      </c>
      <c r="J10" s="25">
        <f t="shared" si="1"/>
        <v>47495</v>
      </c>
    </row>
    <row r="11" spans="1:10">
      <c r="A11" s="13" t="s">
        <v>27</v>
      </c>
      <c r="B11" s="19">
        <v>9429840151</v>
      </c>
      <c r="C11" s="18">
        <v>45574</v>
      </c>
      <c r="D11" s="14" t="s">
        <v>28</v>
      </c>
      <c r="E11" s="17">
        <v>1942.68</v>
      </c>
      <c r="F11" s="17">
        <v>1867.96</v>
      </c>
      <c r="G11" s="18">
        <f>+C11+30</f>
        <v>45604</v>
      </c>
      <c r="H11" s="18">
        <v>45607</v>
      </c>
      <c r="I11" s="9">
        <f t="shared" si="0"/>
        <v>3</v>
      </c>
      <c r="J11" s="25">
        <f t="shared" si="1"/>
        <v>5603.88</v>
      </c>
    </row>
    <row r="12" spans="1:10">
      <c r="A12" s="13" t="s">
        <v>29</v>
      </c>
      <c r="B12" s="19">
        <v>8218711219</v>
      </c>
      <c r="C12" s="18">
        <v>45574</v>
      </c>
      <c r="D12" s="15">
        <v>45963</v>
      </c>
      <c r="E12" s="17">
        <v>505.87</v>
      </c>
      <c r="F12" s="17">
        <v>414.65</v>
      </c>
      <c r="G12" s="18">
        <v>45581</v>
      </c>
      <c r="H12" s="18">
        <v>45579</v>
      </c>
      <c r="I12" s="9">
        <f t="shared" si="0"/>
        <v>-2</v>
      </c>
      <c r="J12" s="25">
        <f t="shared" si="1"/>
        <v>-829.3</v>
      </c>
    </row>
    <row r="13" spans="1:10" ht="28.8">
      <c r="A13" s="13" t="s">
        <v>30</v>
      </c>
      <c r="B13" s="19">
        <v>1114601006</v>
      </c>
      <c r="C13" s="18">
        <v>45582</v>
      </c>
      <c r="D13" s="14">
        <v>2024077014</v>
      </c>
      <c r="E13" s="17">
        <v>9.76</v>
      </c>
      <c r="F13" s="17">
        <v>8</v>
      </c>
      <c r="G13" s="18">
        <f>+C13+30</f>
        <v>45612</v>
      </c>
      <c r="H13" s="18">
        <v>45611</v>
      </c>
      <c r="I13" s="9">
        <f t="shared" si="0"/>
        <v>-1</v>
      </c>
      <c r="J13" s="25">
        <f t="shared" si="1"/>
        <v>-8</v>
      </c>
    </row>
    <row r="14" spans="1:10">
      <c r="A14" s="13" t="s">
        <v>31</v>
      </c>
      <c r="B14" s="19">
        <v>488410010</v>
      </c>
      <c r="C14" s="18">
        <v>45586</v>
      </c>
      <c r="D14" s="14" t="s">
        <v>32</v>
      </c>
      <c r="E14" s="17">
        <v>47.46</v>
      </c>
      <c r="F14" s="17">
        <v>38.9</v>
      </c>
      <c r="G14" s="18">
        <v>45611</v>
      </c>
      <c r="H14" s="18">
        <v>45611</v>
      </c>
      <c r="I14" s="9">
        <f t="shared" si="0"/>
        <v>0</v>
      </c>
      <c r="J14" s="25">
        <f t="shared" si="1"/>
        <v>0</v>
      </c>
    </row>
    <row r="15" spans="1:10">
      <c r="A15" s="13" t="s">
        <v>33</v>
      </c>
      <c r="B15" s="19">
        <v>12979880155</v>
      </c>
      <c r="C15" s="18">
        <v>45587</v>
      </c>
      <c r="D15" s="14">
        <v>6101002270</v>
      </c>
      <c r="E15" s="17">
        <v>4880</v>
      </c>
      <c r="F15" s="17">
        <v>4000</v>
      </c>
      <c r="G15" s="18">
        <v>45617</v>
      </c>
      <c r="H15" s="18">
        <v>45617</v>
      </c>
      <c r="I15" s="9">
        <f t="shared" si="0"/>
        <v>0</v>
      </c>
      <c r="J15" s="25">
        <f t="shared" si="1"/>
        <v>0</v>
      </c>
    </row>
    <row r="16" spans="1:10">
      <c r="A16" s="13" t="s">
        <v>34</v>
      </c>
      <c r="B16" s="19">
        <v>1114601006</v>
      </c>
      <c r="C16" s="18">
        <v>45588</v>
      </c>
      <c r="D16" s="14">
        <v>1024266085</v>
      </c>
      <c r="E16" s="17">
        <v>5925.84</v>
      </c>
      <c r="F16" s="17">
        <v>5925.84</v>
      </c>
      <c r="G16" s="18">
        <f>+C16+30</f>
        <v>45618</v>
      </c>
      <c r="H16" s="18">
        <v>45618</v>
      </c>
      <c r="I16" s="9">
        <f t="shared" si="0"/>
        <v>0</v>
      </c>
      <c r="J16" s="25">
        <f t="shared" si="1"/>
        <v>0</v>
      </c>
    </row>
    <row r="17" spans="1:10">
      <c r="A17" s="13" t="s">
        <v>25</v>
      </c>
      <c r="B17" s="19">
        <v>10185951000</v>
      </c>
      <c r="C17" s="18">
        <v>45594</v>
      </c>
      <c r="D17" s="14" t="s">
        <v>36</v>
      </c>
      <c r="E17" s="17">
        <v>231.8</v>
      </c>
      <c r="F17" s="17">
        <v>190</v>
      </c>
      <c r="G17" s="18">
        <v>45626</v>
      </c>
      <c r="H17" s="18">
        <v>45628</v>
      </c>
      <c r="I17" s="9">
        <f t="shared" si="0"/>
        <v>2</v>
      </c>
      <c r="J17" s="25">
        <f t="shared" si="1"/>
        <v>380</v>
      </c>
    </row>
    <row r="18" spans="1:10">
      <c r="A18" s="13" t="s">
        <v>37</v>
      </c>
      <c r="B18" s="19">
        <v>2181870680</v>
      </c>
      <c r="C18" s="18">
        <v>45596</v>
      </c>
      <c r="D18" s="14">
        <v>724</v>
      </c>
      <c r="E18" s="17">
        <v>610</v>
      </c>
      <c r="F18" s="17">
        <v>500</v>
      </c>
      <c r="G18" s="18">
        <v>45626</v>
      </c>
      <c r="H18" s="18">
        <v>45628</v>
      </c>
      <c r="I18" s="9">
        <f t="shared" si="0"/>
        <v>2</v>
      </c>
      <c r="J18" s="25">
        <f t="shared" si="1"/>
        <v>1000</v>
      </c>
    </row>
    <row r="19" spans="1:10">
      <c r="A19" s="13" t="s">
        <v>38</v>
      </c>
      <c r="B19" s="19">
        <v>487700015</v>
      </c>
      <c r="C19" s="18">
        <v>45596</v>
      </c>
      <c r="D19" s="14" t="s">
        <v>39</v>
      </c>
      <c r="E19" s="17">
        <v>69010.259999999995</v>
      </c>
      <c r="F19" s="17">
        <v>69010.259999999995</v>
      </c>
      <c r="G19" s="18">
        <v>45596</v>
      </c>
      <c r="H19" s="18">
        <v>45614</v>
      </c>
      <c r="I19" s="9">
        <f t="shared" si="0"/>
        <v>18</v>
      </c>
      <c r="J19" s="25">
        <f t="shared" si="1"/>
        <v>1242184.68</v>
      </c>
    </row>
    <row r="20" spans="1:10">
      <c r="A20" s="13" t="s">
        <v>40</v>
      </c>
      <c r="B20" s="19">
        <v>1832210684</v>
      </c>
      <c r="C20" s="18">
        <v>45596</v>
      </c>
      <c r="D20" s="14" t="s">
        <v>41</v>
      </c>
      <c r="E20" s="17">
        <v>1633.58</v>
      </c>
      <c r="F20" s="17">
        <v>1339</v>
      </c>
      <c r="G20" s="18">
        <v>45626</v>
      </c>
      <c r="H20" s="18">
        <v>45628</v>
      </c>
      <c r="I20" s="9">
        <f t="shared" si="0"/>
        <v>2</v>
      </c>
      <c r="J20" s="25">
        <f t="shared" si="1"/>
        <v>2678</v>
      </c>
    </row>
    <row r="21" spans="1:10">
      <c r="A21" s="13" t="s">
        <v>38</v>
      </c>
      <c r="B21" s="19">
        <v>487700015</v>
      </c>
      <c r="C21" s="18">
        <v>45596</v>
      </c>
      <c r="D21" s="14" t="s">
        <v>42</v>
      </c>
      <c r="E21" s="17">
        <v>3835.51</v>
      </c>
      <c r="F21" s="17">
        <v>3143.86</v>
      </c>
      <c r="G21" s="18">
        <v>45656</v>
      </c>
      <c r="H21" s="18">
        <v>45656</v>
      </c>
      <c r="I21" s="9">
        <f t="shared" si="0"/>
        <v>0</v>
      </c>
      <c r="J21" s="25">
        <f t="shared" si="1"/>
        <v>0</v>
      </c>
    </row>
    <row r="22" spans="1:10">
      <c r="A22" s="13" t="s">
        <v>9</v>
      </c>
      <c r="B22" s="19">
        <v>1222450684</v>
      </c>
      <c r="C22" s="18">
        <v>45600</v>
      </c>
      <c r="D22" s="14" t="s">
        <v>43</v>
      </c>
      <c r="E22" s="17">
        <v>5075.2</v>
      </c>
      <c r="F22" s="17">
        <v>4275.2</v>
      </c>
      <c r="G22" s="18">
        <v>45600</v>
      </c>
      <c r="H22" s="18">
        <v>45601</v>
      </c>
      <c r="I22" s="9">
        <f t="shared" si="0"/>
        <v>1</v>
      </c>
      <c r="J22" s="25">
        <f t="shared" si="1"/>
        <v>4275.2</v>
      </c>
    </row>
    <row r="23" spans="1:10">
      <c r="A23" s="13" t="s">
        <v>27</v>
      </c>
      <c r="B23" s="19">
        <v>9429840151</v>
      </c>
      <c r="C23" s="18">
        <v>45607</v>
      </c>
      <c r="D23" s="14" t="s">
        <v>44</v>
      </c>
      <c r="E23" s="17">
        <v>1594.74</v>
      </c>
      <c r="F23" s="17">
        <v>1533.4</v>
      </c>
      <c r="G23" s="18">
        <f>+C23+30</f>
        <v>45637</v>
      </c>
      <c r="H23" s="18">
        <v>45635</v>
      </c>
      <c r="I23" s="9">
        <f t="shared" si="0"/>
        <v>-2</v>
      </c>
      <c r="J23" s="25">
        <f t="shared" si="1"/>
        <v>-3066.8</v>
      </c>
    </row>
    <row r="24" spans="1:10">
      <c r="A24" s="13" t="s">
        <v>45</v>
      </c>
      <c r="B24" s="19">
        <v>907501001</v>
      </c>
      <c r="C24" s="18">
        <v>45607</v>
      </c>
      <c r="D24" s="14">
        <v>33951</v>
      </c>
      <c r="E24" s="17">
        <v>9.83</v>
      </c>
      <c r="F24" s="17">
        <v>8.06</v>
      </c>
      <c r="G24" s="18">
        <v>45637</v>
      </c>
      <c r="H24" s="18">
        <v>45637</v>
      </c>
      <c r="I24" s="9">
        <f t="shared" si="0"/>
        <v>0</v>
      </c>
      <c r="J24" s="25">
        <f t="shared" si="1"/>
        <v>0</v>
      </c>
    </row>
    <row r="25" spans="1:10">
      <c r="A25" s="13" t="s">
        <v>46</v>
      </c>
      <c r="B25" s="19">
        <v>1257550689</v>
      </c>
      <c r="C25" s="18">
        <v>45607</v>
      </c>
      <c r="D25" s="14">
        <v>64</v>
      </c>
      <c r="E25" s="17">
        <v>9516</v>
      </c>
      <c r="F25" s="17">
        <v>8016</v>
      </c>
      <c r="G25" s="18">
        <v>45607</v>
      </c>
      <c r="H25" s="18">
        <v>45614</v>
      </c>
      <c r="I25" s="9">
        <f t="shared" si="0"/>
        <v>7</v>
      </c>
      <c r="J25" s="25">
        <f t="shared" si="1"/>
        <v>56112</v>
      </c>
    </row>
    <row r="26" spans="1:10">
      <c r="A26" s="13" t="s">
        <v>31</v>
      </c>
      <c r="B26" s="19">
        <v>488410010</v>
      </c>
      <c r="C26" s="18">
        <v>45616</v>
      </c>
      <c r="D26" s="14" t="s">
        <v>47</v>
      </c>
      <c r="E26" s="17">
        <v>47.46</v>
      </c>
      <c r="F26" s="17">
        <v>38.9</v>
      </c>
      <c r="G26" s="18">
        <v>45642</v>
      </c>
      <c r="H26" s="18">
        <v>45639</v>
      </c>
      <c r="I26" s="9">
        <f t="shared" si="0"/>
        <v>-3</v>
      </c>
      <c r="J26" s="25">
        <f t="shared" si="1"/>
        <v>-116.69999999999999</v>
      </c>
    </row>
    <row r="27" spans="1:10">
      <c r="A27" s="13" t="s">
        <v>34</v>
      </c>
      <c r="B27" s="19">
        <v>1114601006</v>
      </c>
      <c r="C27" s="18">
        <v>45622</v>
      </c>
      <c r="D27" s="14">
        <v>1024287375</v>
      </c>
      <c r="E27" s="17">
        <v>276.5</v>
      </c>
      <c r="F27" s="17">
        <v>276.5</v>
      </c>
      <c r="G27" s="18">
        <v>45652</v>
      </c>
      <c r="H27" s="18">
        <v>45650</v>
      </c>
      <c r="I27" s="9">
        <f t="shared" si="0"/>
        <v>-2</v>
      </c>
      <c r="J27" s="25">
        <f t="shared" si="1"/>
        <v>-553</v>
      </c>
    </row>
    <row r="28" spans="1:10">
      <c r="A28" s="13" t="s">
        <v>37</v>
      </c>
      <c r="B28" s="19">
        <v>2181870680</v>
      </c>
      <c r="C28" s="18">
        <v>45623</v>
      </c>
      <c r="D28" s="14">
        <v>762</v>
      </c>
      <c r="E28" s="17">
        <v>122</v>
      </c>
      <c r="F28" s="17">
        <v>100</v>
      </c>
      <c r="G28" s="18">
        <v>45657</v>
      </c>
      <c r="H28" s="18">
        <v>45657</v>
      </c>
      <c r="I28" s="9">
        <f t="shared" si="0"/>
        <v>0</v>
      </c>
      <c r="J28" s="25">
        <f t="shared" si="1"/>
        <v>0</v>
      </c>
    </row>
    <row r="29" spans="1:10">
      <c r="A29" s="13" t="s">
        <v>48</v>
      </c>
      <c r="B29" s="19">
        <v>2368220683</v>
      </c>
      <c r="C29" s="18">
        <v>45623</v>
      </c>
      <c r="D29" s="14">
        <v>8</v>
      </c>
      <c r="E29" s="17">
        <v>6100</v>
      </c>
      <c r="F29" s="17">
        <v>5000</v>
      </c>
      <c r="G29" s="18">
        <v>45653</v>
      </c>
      <c r="H29" s="18">
        <v>45639</v>
      </c>
      <c r="I29" s="9">
        <f t="shared" si="0"/>
        <v>-14</v>
      </c>
      <c r="J29" s="25">
        <f t="shared" si="1"/>
        <v>-70000</v>
      </c>
    </row>
    <row r="30" spans="1:10">
      <c r="A30" s="13" t="s">
        <v>34</v>
      </c>
      <c r="B30" s="19">
        <v>1114601006</v>
      </c>
      <c r="C30" s="18">
        <v>45624</v>
      </c>
      <c r="D30" s="14">
        <v>1024291288</v>
      </c>
      <c r="E30" s="17">
        <v>9822.48</v>
      </c>
      <c r="F30" s="17">
        <v>9822.48</v>
      </c>
      <c r="G30" s="18">
        <v>45654</v>
      </c>
      <c r="H30" s="18">
        <v>45653</v>
      </c>
      <c r="I30" s="9">
        <f t="shared" si="0"/>
        <v>-1</v>
      </c>
      <c r="J30" s="25">
        <f t="shared" si="1"/>
        <v>-9822.48</v>
      </c>
    </row>
    <row r="31" spans="1:10">
      <c r="A31" s="13" t="s">
        <v>49</v>
      </c>
      <c r="B31" s="19">
        <v>12720200158</v>
      </c>
      <c r="C31" s="18">
        <v>45626</v>
      </c>
      <c r="D31" s="14" t="s">
        <v>50</v>
      </c>
      <c r="E31" s="17">
        <v>1822.81</v>
      </c>
      <c r="F31" s="17">
        <v>1807.9</v>
      </c>
      <c r="G31" s="18">
        <v>45657</v>
      </c>
      <c r="H31" s="18">
        <v>45656</v>
      </c>
      <c r="I31" s="9">
        <f t="shared" si="0"/>
        <v>-1</v>
      </c>
      <c r="J31" s="25">
        <f t="shared" si="1"/>
        <v>-1807.9</v>
      </c>
    </row>
    <row r="32" spans="1:10">
      <c r="A32" s="13" t="s">
        <v>51</v>
      </c>
      <c r="B32" s="19">
        <v>1994380689</v>
      </c>
      <c r="C32" s="18">
        <v>45626</v>
      </c>
      <c r="D32" s="14" t="s">
        <v>52</v>
      </c>
      <c r="E32" s="17">
        <v>1263.79</v>
      </c>
      <c r="F32" s="17">
        <v>1035.8900000000001</v>
      </c>
      <c r="G32" s="18">
        <v>45688</v>
      </c>
      <c r="H32" s="18">
        <v>45688</v>
      </c>
      <c r="I32" s="9">
        <f t="shared" si="0"/>
        <v>0</v>
      </c>
      <c r="J32" s="25">
        <f t="shared" si="1"/>
        <v>0</v>
      </c>
    </row>
    <row r="33" spans="1:10" ht="28.8">
      <c r="A33" s="13" t="s">
        <v>53</v>
      </c>
      <c r="B33" s="19">
        <v>1994500682</v>
      </c>
      <c r="C33" s="18">
        <v>45626</v>
      </c>
      <c r="D33" s="14" t="s">
        <v>54</v>
      </c>
      <c r="E33" s="17">
        <v>2006.9</v>
      </c>
      <c r="F33" s="17">
        <v>1645</v>
      </c>
      <c r="G33" s="18">
        <v>45656</v>
      </c>
      <c r="H33" s="18">
        <v>45656</v>
      </c>
      <c r="I33" s="9">
        <f t="shared" si="0"/>
        <v>0</v>
      </c>
      <c r="J33" s="25">
        <f t="shared" si="1"/>
        <v>0</v>
      </c>
    </row>
    <row r="34" spans="1:10">
      <c r="A34" s="13" t="s">
        <v>38</v>
      </c>
      <c r="B34" s="19">
        <v>487700015</v>
      </c>
      <c r="C34" s="18">
        <v>45626</v>
      </c>
      <c r="D34" s="14" t="s">
        <v>55</v>
      </c>
      <c r="E34" s="17">
        <v>38773.07</v>
      </c>
      <c r="F34" s="17">
        <v>38773.07</v>
      </c>
      <c r="G34" s="18">
        <v>45626</v>
      </c>
      <c r="H34" s="18">
        <v>45639</v>
      </c>
      <c r="I34" s="9">
        <f t="shared" si="0"/>
        <v>13</v>
      </c>
      <c r="J34" s="25">
        <f t="shared" si="1"/>
        <v>504049.91</v>
      </c>
    </row>
    <row r="35" spans="1:10">
      <c r="A35" s="13" t="s">
        <v>38</v>
      </c>
      <c r="B35" s="19">
        <v>487700015</v>
      </c>
      <c r="C35" s="18">
        <v>45626</v>
      </c>
      <c r="D35" s="14" t="s">
        <v>56</v>
      </c>
      <c r="E35" s="17">
        <v>2407.08</v>
      </c>
      <c r="F35" s="17">
        <v>1973.02</v>
      </c>
      <c r="G35" s="18">
        <v>45687</v>
      </c>
      <c r="H35" s="18">
        <v>45687</v>
      </c>
      <c r="I35" s="9">
        <f t="shared" si="0"/>
        <v>0</v>
      </c>
      <c r="J35" s="25">
        <f t="shared" si="1"/>
        <v>0</v>
      </c>
    </row>
    <row r="36" spans="1:10">
      <c r="A36" s="13" t="s">
        <v>57</v>
      </c>
      <c r="B36" s="19">
        <v>1265090686</v>
      </c>
      <c r="C36" s="18">
        <v>45628</v>
      </c>
      <c r="D36" s="14">
        <v>54</v>
      </c>
      <c r="E36" s="17">
        <v>583.65</v>
      </c>
      <c r="F36" s="17">
        <v>491.65</v>
      </c>
      <c r="G36" s="18">
        <f>+C36+30</f>
        <v>45658</v>
      </c>
      <c r="H36" s="18">
        <v>45688</v>
      </c>
      <c r="I36" s="9">
        <f t="shared" si="0"/>
        <v>30</v>
      </c>
      <c r="J36" s="25">
        <f t="shared" si="1"/>
        <v>14749.5</v>
      </c>
    </row>
    <row r="37" spans="1:10">
      <c r="A37" s="13" t="s">
        <v>9</v>
      </c>
      <c r="B37" s="19">
        <v>1222450684</v>
      </c>
      <c r="C37" s="18">
        <v>45629</v>
      </c>
      <c r="D37" s="14" t="s">
        <v>58</v>
      </c>
      <c r="E37" s="17">
        <v>5075.2</v>
      </c>
      <c r="F37" s="17">
        <v>4275.2</v>
      </c>
      <c r="G37" s="18">
        <v>45629</v>
      </c>
      <c r="H37" s="18">
        <v>45630</v>
      </c>
      <c r="I37" s="9">
        <f t="shared" si="0"/>
        <v>1</v>
      </c>
      <c r="J37" s="25">
        <f t="shared" si="1"/>
        <v>4275.2</v>
      </c>
    </row>
    <row r="38" spans="1:10">
      <c r="A38" s="13" t="s">
        <v>27</v>
      </c>
      <c r="B38" s="19">
        <v>9429840151</v>
      </c>
      <c r="C38" s="18">
        <v>45632</v>
      </c>
      <c r="D38" s="14" t="s">
        <v>59</v>
      </c>
      <c r="E38" s="17">
        <v>1826.7</v>
      </c>
      <c r="F38" s="17">
        <v>1756.44</v>
      </c>
      <c r="G38" s="18">
        <v>45662</v>
      </c>
      <c r="H38" s="18">
        <v>45660</v>
      </c>
      <c r="I38" s="9">
        <f t="shared" si="0"/>
        <v>-2</v>
      </c>
      <c r="J38" s="25">
        <f t="shared" si="1"/>
        <v>-3512.88</v>
      </c>
    </row>
    <row r="39" spans="1:10">
      <c r="A39" s="13" t="s">
        <v>34</v>
      </c>
      <c r="B39" s="19">
        <v>1114601006</v>
      </c>
      <c r="C39" s="18">
        <v>45632</v>
      </c>
      <c r="D39" s="14">
        <v>1024301350</v>
      </c>
      <c r="E39" s="17">
        <v>617.1</v>
      </c>
      <c r="F39" s="17">
        <v>617.1</v>
      </c>
      <c r="G39" s="18">
        <v>45662</v>
      </c>
      <c r="H39" s="18">
        <v>45660</v>
      </c>
      <c r="I39" s="9">
        <f t="shared" si="0"/>
        <v>-2</v>
      </c>
      <c r="J39" s="25">
        <f t="shared" si="1"/>
        <v>-1234.2</v>
      </c>
    </row>
    <row r="40" spans="1:10">
      <c r="A40" s="13" t="s">
        <v>60</v>
      </c>
      <c r="B40" s="19">
        <v>289360687</v>
      </c>
      <c r="C40" s="18">
        <v>45635</v>
      </c>
      <c r="D40" s="14" t="s">
        <v>61</v>
      </c>
      <c r="E40" s="17">
        <v>5526.89</v>
      </c>
      <c r="F40" s="17">
        <v>4655.6899999999996</v>
      </c>
      <c r="G40" s="18">
        <v>45655</v>
      </c>
      <c r="H40" s="18">
        <v>45684</v>
      </c>
      <c r="I40" s="9">
        <f t="shared" si="0"/>
        <v>29</v>
      </c>
      <c r="J40" s="25">
        <f t="shared" si="1"/>
        <v>135015.00999999998</v>
      </c>
    </row>
    <row r="41" spans="1:10">
      <c r="A41" s="13" t="s">
        <v>62</v>
      </c>
      <c r="B41" s="19">
        <v>2104340688</v>
      </c>
      <c r="C41" s="18">
        <v>45637</v>
      </c>
      <c r="D41" s="14">
        <v>26</v>
      </c>
      <c r="E41" s="17">
        <v>3466.66</v>
      </c>
      <c r="F41" s="17">
        <v>3466.66</v>
      </c>
      <c r="G41" s="18">
        <v>45637</v>
      </c>
      <c r="H41" s="18">
        <v>45639</v>
      </c>
      <c r="I41" s="9">
        <f t="shared" si="0"/>
        <v>2</v>
      </c>
      <c r="J41" s="25">
        <f t="shared" si="1"/>
        <v>6933.32</v>
      </c>
    </row>
    <row r="42" spans="1:10">
      <c r="A42" s="13" t="s">
        <v>45</v>
      </c>
      <c r="B42" s="19">
        <v>907501001</v>
      </c>
      <c r="C42" s="18">
        <v>45639</v>
      </c>
      <c r="D42" s="14">
        <v>37487</v>
      </c>
      <c r="E42" s="17">
        <v>1.34</v>
      </c>
      <c r="F42" s="17">
        <v>1.1000000000000001</v>
      </c>
      <c r="G42" s="18">
        <v>45670</v>
      </c>
      <c r="H42" s="18">
        <v>45670</v>
      </c>
      <c r="I42" s="9">
        <f t="shared" si="0"/>
        <v>0</v>
      </c>
      <c r="J42" s="25">
        <f t="shared" si="1"/>
        <v>0</v>
      </c>
    </row>
    <row r="43" spans="1:10">
      <c r="A43" s="13" t="s">
        <v>63</v>
      </c>
      <c r="B43" s="19">
        <v>1840880684</v>
      </c>
      <c r="C43" s="18">
        <v>45643</v>
      </c>
      <c r="D43" s="16" t="s">
        <v>77</v>
      </c>
      <c r="E43" s="17">
        <v>1903.2</v>
      </c>
      <c r="F43" s="17">
        <v>1603.2</v>
      </c>
      <c r="G43" s="18">
        <v>45643</v>
      </c>
      <c r="H43" s="18">
        <v>45650</v>
      </c>
      <c r="I43" s="9">
        <f t="shared" si="0"/>
        <v>7</v>
      </c>
      <c r="J43" s="25">
        <f t="shared" si="1"/>
        <v>11222.4</v>
      </c>
    </row>
    <row r="44" spans="1:10">
      <c r="A44" s="13" t="s">
        <v>34</v>
      </c>
      <c r="B44" s="19">
        <v>1114601006</v>
      </c>
      <c r="C44" s="18">
        <v>45644</v>
      </c>
      <c r="D44" s="14">
        <v>1024316061</v>
      </c>
      <c r="E44" s="17">
        <v>3132.16</v>
      </c>
      <c r="F44" s="17">
        <v>3132.16</v>
      </c>
      <c r="G44" s="18">
        <v>45674</v>
      </c>
      <c r="H44" s="18">
        <v>45674</v>
      </c>
      <c r="I44" s="9">
        <f t="shared" si="0"/>
        <v>0</v>
      </c>
      <c r="J44" s="25">
        <f t="shared" si="1"/>
        <v>0</v>
      </c>
    </row>
    <row r="45" spans="1:10">
      <c r="A45" s="13" t="s">
        <v>34</v>
      </c>
      <c r="B45" s="19">
        <v>1114601006</v>
      </c>
      <c r="C45" s="18">
        <v>45644</v>
      </c>
      <c r="D45" s="14">
        <v>1024316359</v>
      </c>
      <c r="E45" s="17">
        <v>4309.67</v>
      </c>
      <c r="F45" s="17">
        <v>4309.67</v>
      </c>
      <c r="G45" s="18">
        <v>45674</v>
      </c>
      <c r="H45" s="18">
        <v>45674</v>
      </c>
      <c r="I45" s="9">
        <f t="shared" si="0"/>
        <v>0</v>
      </c>
      <c r="J45" s="25">
        <f t="shared" si="1"/>
        <v>0</v>
      </c>
    </row>
    <row r="46" spans="1:10">
      <c r="A46" s="13" t="s">
        <v>64</v>
      </c>
      <c r="B46" s="19">
        <v>2602480408</v>
      </c>
      <c r="C46" s="18">
        <v>45645</v>
      </c>
      <c r="D46" s="14">
        <v>519</v>
      </c>
      <c r="E46" s="17">
        <v>549</v>
      </c>
      <c r="F46" s="17">
        <v>450</v>
      </c>
      <c r="G46" s="18">
        <v>45645</v>
      </c>
      <c r="H46" s="18">
        <v>45645</v>
      </c>
      <c r="I46" s="9">
        <f t="shared" si="0"/>
        <v>0</v>
      </c>
      <c r="J46" s="25">
        <f t="shared" si="1"/>
        <v>0</v>
      </c>
    </row>
    <row r="47" spans="1:10">
      <c r="A47" s="13" t="s">
        <v>31</v>
      </c>
      <c r="B47" s="19">
        <v>488410010</v>
      </c>
      <c r="C47" s="18">
        <v>45646</v>
      </c>
      <c r="D47" s="14" t="s">
        <v>65</v>
      </c>
      <c r="E47" s="17">
        <v>47.46</v>
      </c>
      <c r="F47" s="17">
        <v>38.9</v>
      </c>
      <c r="G47" s="18">
        <v>45672</v>
      </c>
      <c r="H47" s="18">
        <v>45678</v>
      </c>
      <c r="I47" s="9">
        <f t="shared" si="0"/>
        <v>6</v>
      </c>
      <c r="J47" s="25">
        <f t="shared" si="1"/>
        <v>233.39999999999998</v>
      </c>
    </row>
    <row r="48" spans="1:10">
      <c r="A48" s="13" t="s">
        <v>51</v>
      </c>
      <c r="B48" s="19">
        <v>1994380689</v>
      </c>
      <c r="C48" s="18">
        <v>45646</v>
      </c>
      <c r="D48" s="14" t="s">
        <v>66</v>
      </c>
      <c r="E48" s="17">
        <v>219.6</v>
      </c>
      <c r="F48" s="17">
        <v>180</v>
      </c>
      <c r="G48" s="18">
        <v>45716</v>
      </c>
      <c r="H48" s="18">
        <v>45716</v>
      </c>
      <c r="I48" s="9">
        <f t="shared" si="0"/>
        <v>0</v>
      </c>
      <c r="J48" s="25">
        <f t="shared" si="1"/>
        <v>0</v>
      </c>
    </row>
    <row r="49" spans="1:10">
      <c r="A49" s="13" t="s">
        <v>67</v>
      </c>
      <c r="B49" s="19">
        <v>4570150278</v>
      </c>
      <c r="C49" s="18">
        <v>45652</v>
      </c>
      <c r="D49" s="14" t="s">
        <v>68</v>
      </c>
      <c r="E49" s="17">
        <v>746.12</v>
      </c>
      <c r="F49" s="17">
        <v>611.57000000000005</v>
      </c>
      <c r="G49" s="18">
        <v>45695</v>
      </c>
      <c r="H49" s="18">
        <v>45699</v>
      </c>
      <c r="I49" s="9">
        <f t="shared" si="0"/>
        <v>4</v>
      </c>
      <c r="J49" s="25">
        <f t="shared" si="1"/>
        <v>2446.2800000000002</v>
      </c>
    </row>
    <row r="50" spans="1:10">
      <c r="A50" s="13" t="s">
        <v>35</v>
      </c>
      <c r="B50" s="19">
        <v>10209790152</v>
      </c>
      <c r="C50" s="18">
        <v>45653</v>
      </c>
      <c r="D50" s="14">
        <v>74573661</v>
      </c>
      <c r="E50" s="17">
        <v>904.8</v>
      </c>
      <c r="F50" s="17">
        <v>870</v>
      </c>
      <c r="G50" s="18">
        <v>45684</v>
      </c>
      <c r="H50" s="18">
        <v>45684</v>
      </c>
      <c r="I50" s="9">
        <f t="shared" si="0"/>
        <v>0</v>
      </c>
      <c r="J50" s="25">
        <f t="shared" si="1"/>
        <v>0</v>
      </c>
    </row>
    <row r="51" spans="1:10" ht="28.8">
      <c r="A51" s="13" t="s">
        <v>53</v>
      </c>
      <c r="B51" s="19">
        <v>1994500682</v>
      </c>
      <c r="C51" s="18">
        <v>45653</v>
      </c>
      <c r="D51" s="14" t="s">
        <v>69</v>
      </c>
      <c r="E51" s="17">
        <v>2006.9</v>
      </c>
      <c r="F51" s="17">
        <v>1645</v>
      </c>
      <c r="G51" s="18">
        <v>45684</v>
      </c>
      <c r="H51" s="18">
        <v>45684</v>
      </c>
      <c r="I51" s="9">
        <f t="shared" si="0"/>
        <v>0</v>
      </c>
      <c r="J51" s="25">
        <f t="shared" si="1"/>
        <v>0</v>
      </c>
    </row>
    <row r="52" spans="1:10">
      <c r="A52" s="13" t="s">
        <v>70</v>
      </c>
      <c r="B52" s="19">
        <v>566000675</v>
      </c>
      <c r="C52" s="18">
        <v>45657</v>
      </c>
      <c r="D52" s="14" t="s">
        <v>71</v>
      </c>
      <c r="E52" s="17">
        <v>1899.87</v>
      </c>
      <c r="F52" s="17">
        <v>1557.27</v>
      </c>
      <c r="G52" s="18">
        <v>45687</v>
      </c>
      <c r="H52" s="18">
        <v>45687</v>
      </c>
      <c r="I52" s="9">
        <f t="shared" si="0"/>
        <v>0</v>
      </c>
      <c r="J52" s="25">
        <f t="shared" si="1"/>
        <v>0</v>
      </c>
    </row>
    <row r="53" spans="1:10">
      <c r="A53" s="13" t="s">
        <v>70</v>
      </c>
      <c r="B53" s="19">
        <v>566000675</v>
      </c>
      <c r="C53" s="18">
        <v>45657</v>
      </c>
      <c r="D53" s="14" t="s">
        <v>72</v>
      </c>
      <c r="E53" s="17">
        <v>805.2</v>
      </c>
      <c r="F53" s="17">
        <v>660</v>
      </c>
      <c r="G53" s="18">
        <v>45687</v>
      </c>
      <c r="H53" s="18">
        <v>45687</v>
      </c>
      <c r="I53" s="9">
        <f t="shared" si="0"/>
        <v>0</v>
      </c>
      <c r="J53" s="25">
        <f t="shared" si="1"/>
        <v>0</v>
      </c>
    </row>
    <row r="54" spans="1:10">
      <c r="A54" s="13" t="s">
        <v>49</v>
      </c>
      <c r="B54" s="19">
        <v>12720200158</v>
      </c>
      <c r="C54" s="18">
        <v>45657</v>
      </c>
      <c r="D54" s="14" t="s">
        <v>73</v>
      </c>
      <c r="E54" s="17">
        <v>4610.6400000000003</v>
      </c>
      <c r="F54" s="17">
        <v>4574.5</v>
      </c>
      <c r="G54" s="18">
        <v>45688</v>
      </c>
      <c r="H54" s="18">
        <v>45688</v>
      </c>
      <c r="I54" s="9">
        <f t="shared" si="0"/>
        <v>0</v>
      </c>
      <c r="J54" s="25">
        <f t="shared" si="1"/>
        <v>0</v>
      </c>
    </row>
    <row r="55" spans="1:10">
      <c r="A55" s="13" t="s">
        <v>38</v>
      </c>
      <c r="B55" s="19">
        <v>487700015</v>
      </c>
      <c r="C55" s="18">
        <v>45657</v>
      </c>
      <c r="D55" s="14" t="s">
        <v>74</v>
      </c>
      <c r="E55" s="17">
        <v>48948.94</v>
      </c>
      <c r="F55" s="17">
        <v>48948.94</v>
      </c>
      <c r="G55" s="18">
        <v>45657</v>
      </c>
      <c r="H55" s="18">
        <v>45674</v>
      </c>
      <c r="I55" s="9">
        <f t="shared" si="0"/>
        <v>17</v>
      </c>
      <c r="J55" s="25">
        <f t="shared" si="1"/>
        <v>832131.98</v>
      </c>
    </row>
    <row r="56" spans="1:10">
      <c r="A56" s="13" t="s">
        <v>38</v>
      </c>
      <c r="B56" s="19">
        <v>487700015</v>
      </c>
      <c r="C56" s="18">
        <v>45657</v>
      </c>
      <c r="D56" s="14" t="s">
        <v>75</v>
      </c>
      <c r="E56" s="17">
        <v>2820.47</v>
      </c>
      <c r="F56" s="17">
        <v>2311.86</v>
      </c>
      <c r="G56" s="18">
        <v>45716</v>
      </c>
      <c r="H56" s="18">
        <v>45716</v>
      </c>
      <c r="I56" s="9">
        <f t="shared" si="0"/>
        <v>0</v>
      </c>
      <c r="J56" s="25">
        <f t="shared" si="1"/>
        <v>0</v>
      </c>
    </row>
    <row r="57" spans="1:10">
      <c r="A57" s="13" t="s">
        <v>76</v>
      </c>
      <c r="B57" s="19">
        <v>1788470688</v>
      </c>
      <c r="C57" s="18">
        <v>45657</v>
      </c>
      <c r="D57" s="14">
        <v>1625</v>
      </c>
      <c r="E57" s="17">
        <v>2440</v>
      </c>
      <c r="F57" s="17">
        <v>2000</v>
      </c>
      <c r="G57" s="18">
        <v>45716</v>
      </c>
      <c r="H57" s="18">
        <v>45716</v>
      </c>
      <c r="I57" s="9">
        <f t="shared" si="0"/>
        <v>0</v>
      </c>
      <c r="J57" s="25">
        <f t="shared" si="1"/>
        <v>0</v>
      </c>
    </row>
    <row r="59" spans="1:10" ht="18">
      <c r="A59" s="39" t="s">
        <v>16</v>
      </c>
      <c r="B59" s="40"/>
      <c r="C59" s="40"/>
      <c r="D59" s="40"/>
      <c r="E59" s="41"/>
      <c r="F59" s="27">
        <f>SUM(F7:F57)</f>
        <v>257811.4</v>
      </c>
      <c r="G59" s="23"/>
    </row>
    <row r="60" spans="1:10" ht="25.8">
      <c r="A60" s="42" t="s">
        <v>78</v>
      </c>
      <c r="B60" s="42"/>
      <c r="C60" s="42"/>
      <c r="D60" s="42"/>
      <c r="E60" s="42"/>
      <c r="F60" s="28">
        <f>J60/F59</f>
        <v>10.800163607970788</v>
      </c>
      <c r="G60" s="24" t="s">
        <v>79</v>
      </c>
      <c r="J60" s="26">
        <f>SUM(J7:J57)</f>
        <v>2784405.3</v>
      </c>
    </row>
    <row r="62" spans="1:10">
      <c r="A62" s="43" t="s">
        <v>80</v>
      </c>
      <c r="B62" s="44"/>
      <c r="C62" s="44"/>
      <c r="D62" s="44"/>
      <c r="E62" s="44"/>
      <c r="F62" s="44"/>
      <c r="G62" s="44"/>
      <c r="H62" s="44"/>
      <c r="I62" s="44"/>
    </row>
    <row r="63" spans="1:10">
      <c r="A63" s="44"/>
      <c r="B63" s="44"/>
      <c r="C63" s="44"/>
      <c r="D63" s="44"/>
      <c r="E63" s="44"/>
      <c r="F63" s="44"/>
      <c r="G63" s="44"/>
      <c r="H63" s="44"/>
      <c r="I63" s="44"/>
    </row>
    <row r="64" spans="1:10" ht="64.5" customHeight="1">
      <c r="A64" s="44"/>
      <c r="B64" s="44"/>
      <c r="C64" s="44"/>
      <c r="D64" s="44"/>
      <c r="E64" s="44"/>
      <c r="F64" s="44"/>
      <c r="G64" s="44"/>
      <c r="H64" s="44"/>
      <c r="I64" s="44"/>
    </row>
  </sheetData>
  <mergeCells count="5">
    <mergeCell ref="A2:A4"/>
    <mergeCell ref="B2:I4"/>
    <mergeCell ref="A59:E59"/>
    <mergeCell ref="A60:E60"/>
    <mergeCell ref="A62:I64"/>
  </mergeCells>
  <pageMargins left="0.31496062992125984" right="0.11811023622047245" top="0.15748031496062992" bottom="0.15748031496062992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K27"/>
  <sheetViews>
    <sheetView tabSelected="1" topLeftCell="A3" workbookViewId="0">
      <selection activeCell="M9" sqref="M9"/>
    </sheetView>
  </sheetViews>
  <sheetFormatPr defaultRowHeight="14.4"/>
  <cols>
    <col min="1" max="1" width="2.88671875" customWidth="1"/>
    <col min="2" max="2" width="9.6640625" bestFit="1" customWidth="1"/>
    <col min="8" max="8" width="17.6640625" customWidth="1"/>
  </cols>
  <sheetData>
    <row r="3" spans="2:11" ht="18">
      <c r="D3" s="10" t="s">
        <v>10</v>
      </c>
    </row>
    <row r="4" spans="2:11" ht="18">
      <c r="D4" s="11" t="s">
        <v>11</v>
      </c>
    </row>
    <row r="5" spans="2:11" ht="15.6">
      <c r="D5" s="12" t="s">
        <v>12</v>
      </c>
    </row>
    <row r="6" spans="2:11" ht="15.6">
      <c r="D6" s="12" t="s">
        <v>13</v>
      </c>
    </row>
    <row r="7" spans="2:11" ht="15.6">
      <c r="D7" s="12" t="s">
        <v>14</v>
      </c>
    </row>
    <row r="10" spans="2:11">
      <c r="B10" s="47" t="s">
        <v>15</v>
      </c>
      <c r="C10" s="47"/>
      <c r="D10" s="47"/>
      <c r="E10" s="47"/>
      <c r="F10" s="47"/>
      <c r="G10" s="47"/>
      <c r="H10" s="47"/>
      <c r="I10" s="47"/>
      <c r="J10" s="47"/>
      <c r="K10" s="47"/>
    </row>
    <row r="11" spans="2:11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5" spans="2:11">
      <c r="B15" s="48" t="s">
        <v>19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2:11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8" spans="2:11">
      <c r="B18" s="51" t="s">
        <v>16</v>
      </c>
      <c r="C18" s="51"/>
      <c r="D18" s="51"/>
      <c r="E18" s="51"/>
      <c r="F18" s="51"/>
      <c r="G18" s="51"/>
      <c r="H18" s="51"/>
      <c r="I18" s="52">
        <f>TEMPESTIVITA!F59</f>
        <v>257811.4</v>
      </c>
      <c r="J18" s="53"/>
      <c r="K18" s="54"/>
    </row>
    <row r="19" spans="2:11">
      <c r="B19" s="51"/>
      <c r="C19" s="51"/>
      <c r="D19" s="51"/>
      <c r="E19" s="51"/>
      <c r="F19" s="51"/>
      <c r="G19" s="51"/>
      <c r="H19" s="51"/>
      <c r="I19" s="55"/>
      <c r="J19" s="56"/>
      <c r="K19" s="57"/>
    </row>
    <row r="20" spans="2:11">
      <c r="B20" s="58" t="s">
        <v>17</v>
      </c>
      <c r="C20" s="58"/>
      <c r="D20" s="58"/>
      <c r="E20" s="58"/>
      <c r="F20" s="58"/>
      <c r="G20" s="58"/>
      <c r="H20" s="58"/>
      <c r="I20" s="59">
        <f>TEMPESTIVITA!F60</f>
        <v>10.800163607970788</v>
      </c>
      <c r="J20" s="60"/>
      <c r="K20" s="61"/>
    </row>
    <row r="21" spans="2:11">
      <c r="B21" s="58"/>
      <c r="C21" s="58"/>
      <c r="D21" s="58"/>
      <c r="E21" s="58"/>
      <c r="F21" s="58"/>
      <c r="G21" s="58"/>
      <c r="H21" s="58"/>
      <c r="I21" s="62"/>
      <c r="J21" s="63"/>
      <c r="K21" s="64"/>
    </row>
    <row r="24" spans="2:11">
      <c r="B24" s="45" t="s">
        <v>18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2:11" ht="75" customHeight="1">
      <c r="B27" s="46"/>
      <c r="C27" s="46"/>
      <c r="D27" s="46"/>
      <c r="E27" s="46"/>
      <c r="F27" s="46"/>
      <c r="G27" s="46"/>
      <c r="H27" s="46"/>
      <c r="I27" s="46"/>
      <c r="J27" s="46"/>
      <c r="K27" s="46"/>
    </row>
  </sheetData>
  <mergeCells count="7">
    <mergeCell ref="B24:K27"/>
    <mergeCell ref="B10:K11"/>
    <mergeCell ref="B15:K16"/>
    <mergeCell ref="B18:H19"/>
    <mergeCell ref="I18:K19"/>
    <mergeCell ref="B20:H21"/>
    <mergeCell ref="I20:K2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TEMPESTIVITA</vt:lpstr>
      <vt:lpstr>PUBBLICAZIONE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paolo.dicrescenzo</dc:creator>
  <cp:lastModifiedBy>andrea.carulli</cp:lastModifiedBy>
  <cp:lastPrinted>2025-03-28T08:38:59Z</cp:lastPrinted>
  <dcterms:created xsi:type="dcterms:W3CDTF">2025-03-26T07:23:42Z</dcterms:created>
  <dcterms:modified xsi:type="dcterms:W3CDTF">2025-04-14T10:47:45Z</dcterms:modified>
</cp:coreProperties>
</file>